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disMezals\Work Folders\2025\Pardosana\SKELDA\2025_03_15_GADAM_05-04\Izsl\Lig_pielikumi_ML\"/>
    </mc:Choice>
  </mc:AlternateContent>
  <xr:revisionPtr revIDLastSave="0" documentId="13_ncr:1_{B0D38755-5102-4E9F-9B7D-C23EA49A3B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tskaite" sheetId="1" r:id="rId1"/>
  </sheets>
  <definedNames>
    <definedName name="_xlnm._FilterDatabase" localSheetId="0" hidden="1">Atskaite!$A$16:$H$16</definedName>
    <definedName name="Cenas__LVL_MWh">#REF!</definedName>
    <definedName name="_xlnm.Print_Area" localSheetId="0">Atskaite!$A$1:$J$40</definedName>
    <definedName name="OLE_LINK15" localSheetId="0">Atskaite!#REF!</definedName>
    <definedName name="OLE_LINK29" localSheetId="0">Atskaite!#REF!</definedName>
    <definedName name="Pelnu_satu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/>
  <c r="H20" i="1"/>
  <c r="I20" i="1"/>
  <c r="I18" i="1"/>
  <c r="I19" i="1"/>
  <c r="I21" i="1"/>
  <c r="I22" i="1"/>
  <c r="I23" i="1"/>
  <c r="I24" i="1"/>
  <c r="I25" i="1"/>
  <c r="I27" i="1"/>
  <c r="I17" i="1"/>
  <c r="H17" i="1"/>
  <c r="H22" i="1"/>
  <c r="H27" i="1"/>
  <c r="C35" i="1"/>
  <c r="D35" i="1"/>
  <c r="H18" i="1"/>
  <c r="H19" i="1"/>
  <c r="H21" i="1"/>
  <c r="B35" i="1" l="1"/>
  <c r="A33" i="1"/>
</calcChain>
</file>

<file path=xl/sharedStrings.xml><?xml version="1.0" encoding="utf-8"?>
<sst xmlns="http://schemas.openxmlformats.org/spreadsheetml/2006/main" count="42" uniqueCount="39">
  <si>
    <t xml:space="preserve">Atskaite Nr. </t>
  </si>
  <si>
    <t>Preču piegādātājs:</t>
  </si>
  <si>
    <t>AS "Latvijas valsts meži"</t>
  </si>
  <si>
    <t>Reģistrācijas Nr.:</t>
  </si>
  <si>
    <t>40003466281</t>
  </si>
  <si>
    <t>Adrese:</t>
  </si>
  <si>
    <t>Vaiņodes 1, Rīga, LV –1004, Latvija</t>
  </si>
  <si>
    <t xml:space="preserve">
</t>
  </si>
  <si>
    <t>Preču saņēmējs:</t>
  </si>
  <si>
    <t xml:space="preserve">Līguma Nr. </t>
  </si>
  <si>
    <t>Darījuma apraksts:</t>
  </si>
  <si>
    <t>Atskaites izveides datums:</t>
  </si>
  <si>
    <t>Piegādes periods: 00.01.1900 - 00.01.1900</t>
  </si>
  <si>
    <t>Datums</t>
  </si>
  <si>
    <t>Pavadzīmes Nr.</t>
  </si>
  <si>
    <t>Piegādātās šķeldas svars (t)</t>
  </si>
  <si>
    <t>Uzmērītais
 mitrums
Wd (%)*</t>
  </si>
  <si>
    <t>Pelni Ad (%)*</t>
  </si>
  <si>
    <t>Zemākā siltumspēja
 Q p,net,daf (MJ/kg) *</t>
  </si>
  <si>
    <t>Piegādātais siltumenerģijas apjoms (MWh)</t>
  </si>
  <si>
    <t>* - dati no laboratorijas pārskata</t>
  </si>
  <si>
    <t>Produkts</t>
  </si>
  <si>
    <t>Aprēķinu pārbaudīja Pircējs</t>
  </si>
  <si>
    <t>/Amats/</t>
  </si>
  <si>
    <t>/V.Uzvārds/</t>
  </si>
  <si>
    <t>Kravas apjoms (ber.m3)</t>
  </si>
  <si>
    <t>Brāķis-Pelni</t>
  </si>
  <si>
    <t>Piemērs1</t>
  </si>
  <si>
    <t>Piemērs2</t>
  </si>
  <si>
    <t>Piemērs3</t>
  </si>
  <si>
    <t>Piemērs4</t>
  </si>
  <si>
    <t>Kopsavilkums</t>
  </si>
  <si>
    <t>Daudzums, MWh</t>
  </si>
  <si>
    <t>Daudzums, t</t>
  </si>
  <si>
    <t>Daudzums, berm3</t>
  </si>
  <si>
    <t>Piemērs5</t>
  </si>
  <si>
    <t>Piezīmes
(cits brāķa iemesls, piemēram svešķermeņi utt.)</t>
  </si>
  <si>
    <t>Enerģētiskā šķelda</t>
  </si>
  <si>
    <t>Akts par enerģētiskās šķeldas piegādi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</si>
</sst>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86"/>
    </font>
    <font>
      <b/>
      <sz val="14"/>
      <name val="Calibri"/>
      <family val="2"/>
      <scheme val="minor"/>
    </font>
    <font>
      <i/>
      <sz val="12"/>
      <color theme="2" tint="-0.49998474074526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165" fontId="0" fillId="3" borderId="1" xfId="0" applyNumberFormat="1" applyFill="1" applyBorder="1" applyAlignment="1">
      <alignment horizontal="center"/>
    </xf>
    <xf numFmtId="0" fontId="8" fillId="0" borderId="0" xfId="0" applyFont="1"/>
    <xf numFmtId="14" fontId="4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3" xfId="0" applyBorder="1"/>
    <xf numFmtId="165" fontId="14" fillId="3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 applyProtection="1">
      <alignment horizontal="center"/>
      <protection locked="0"/>
    </xf>
    <xf numFmtId="0" fontId="18" fillId="0" borderId="1" xfId="7" applyFont="1" applyBorder="1" applyAlignment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14" fillId="0" borderId="1" xfId="2" applyNumberFormat="1" applyFont="1" applyFill="1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2" fontId="18" fillId="0" borderId="1" xfId="7" applyNumberFormat="1" applyFont="1" applyBorder="1" applyAlignment="1">
      <alignment horizontal="center" vertical="center"/>
    </xf>
    <xf numFmtId="2" fontId="14" fillId="0" borderId="1" xfId="0" applyNumberFormat="1" applyFont="1" applyBorder="1" applyProtection="1">
      <protection locked="0"/>
    </xf>
    <xf numFmtId="14" fontId="15" fillId="0" borderId="4" xfId="0" applyNumberFormat="1" applyFont="1" applyBorder="1" applyAlignment="1" applyProtection="1">
      <alignment horizontal="center"/>
      <protection locked="0"/>
    </xf>
    <xf numFmtId="164" fontId="14" fillId="3" borderId="2" xfId="1" applyFont="1" applyFill="1" applyBorder="1"/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Komats" xfId="1" builtinId="3"/>
    <cellStyle name="Normal 2" xfId="3" xr:uid="{00000000-0005-0000-0000-000001000000}"/>
    <cellStyle name="Normal 2 2" xfId="5" xr:uid="{45DD76B7-2177-4BD4-AA29-2FB69D19F58C}"/>
    <cellStyle name="Normal 3" xfId="4" xr:uid="{0B84B258-6963-46E9-8470-4A0C0B3CDEE7}"/>
    <cellStyle name="Parasts" xfId="0" builtinId="0"/>
    <cellStyle name="Parasts 2" xfId="6" xr:uid="{1A12E37B-2663-4E7F-BDFE-F138BF062754}"/>
    <cellStyle name="Parasts 2 2" xfId="8" xr:uid="{807D8291-1506-4C96-A5AA-37E4705EF329}"/>
    <cellStyle name="Parasts 2 3" xfId="9" xr:uid="{11F00FD8-799A-46EB-B704-37F7A82F9740}"/>
    <cellStyle name="Parasts 3" xfId="7" xr:uid="{35632BAE-EB16-43DA-9FEC-1DE352835892}"/>
    <cellStyle name="Procenti" xfId="2" builtinId="5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165" formatCode="#,##0.0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165" formatCode="#,##0.0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186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186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85A1EB-67D8-4AB7-86F9-79A8A0773374}" name="Table1" displayName="Table1" ref="A16:J28" totalsRowShown="0" headerRowDxfId="16" headerRowBorderDxfId="15" tableBorderDxfId="14" totalsRowBorderDxfId="13">
  <autoFilter ref="A16:J28" xr:uid="{DB85A1EB-67D8-4AB7-86F9-79A8A0773374}"/>
  <tableColumns count="10">
    <tableColumn id="1" xr3:uid="{23AAADF3-7620-4645-8B3A-3ECEDBF0F5C0}" name="Datums" dataDxfId="12"/>
    <tableColumn id="2" xr3:uid="{56CA7662-CF1F-4654-AAE0-E1BB631D4B63}" name="Pavadzīmes Nr." dataDxfId="11" dataCellStyle="Parasts 3"/>
    <tableColumn id="3" xr3:uid="{35226B8A-E193-4ECE-BD7E-AE60EED55EB2}" name="Kravas apjoms (ber.m3)" dataDxfId="10" dataCellStyle="Parasts 3"/>
    <tableColumn id="4" xr3:uid="{47036395-E1DB-446D-BB08-0A00710A426E}" name="Piegādātās šķeldas svars (t)" dataDxfId="9" dataCellStyle="Parasts 3"/>
    <tableColumn id="5" xr3:uid="{6B8C10C8-DB5E-4E02-A039-48E8197A0333}" name="Uzmērītais_x000a_ mitrums_x000a_Wd (%)*" dataDxfId="8"/>
    <tableColumn id="6" xr3:uid="{4A8250DC-49AC-4334-92EE-E8AE8923B64C}" name="Pelni Ad (%)*" dataDxfId="7"/>
    <tableColumn id="7" xr3:uid="{E18A8FB5-21C5-4D7C-8915-766D2308D2E4}" name="Zemākā siltumspēja_x000a_ Q p,net,daf (MJ/kg) *" dataDxfId="6"/>
    <tableColumn id="8" xr3:uid="{0A3F9E02-4136-49A2-AC3E-34FA77DAEB14}" name="Piegādātais siltumenerģijas apjoms (MWh)" dataDxfId="5">
      <calculatedColumnFormula>IF(A17="","",(ROUND(((1/3.6*(G17*((100-E17)/100)*((100-F17)/100)-0.02443*E17)))*D17,3)))</calculatedColumnFormula>
    </tableColumn>
    <tableColumn id="9" xr3:uid="{B595BFFA-9B8E-466A-8874-C2642EA6D27F}" name="Brāķis-Pelni" dataDxfId="4">
      <calculatedColumnFormula>IF(F17&gt;6,"Brāķis-Pelni","")</calculatedColumnFormula>
    </tableColumn>
    <tableColumn id="10" xr3:uid="{E5B5FE92-0513-44F7-BDA1-F46B1E4E5A98}" name="Piezīmes_x000a_(cits brāķa iemesls, piemēram svešķermeņi utt.)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N40"/>
  <sheetViews>
    <sheetView tabSelected="1" zoomScaleNormal="100" zoomScalePageLayoutView="70" workbookViewId="0">
      <selection activeCell="B3" sqref="B3"/>
    </sheetView>
  </sheetViews>
  <sheetFormatPr defaultRowHeight="15" outlineLevelCol="1" x14ac:dyDescent="0.25"/>
  <cols>
    <col min="1" max="1" width="23.42578125" customWidth="1"/>
    <col min="2" max="2" width="22.140625" customWidth="1" outlineLevel="1"/>
    <col min="3" max="3" width="20.7109375" customWidth="1"/>
    <col min="4" max="4" width="15.5703125" customWidth="1"/>
    <col min="5" max="5" width="17.140625" customWidth="1" outlineLevel="1"/>
    <col min="6" max="6" width="12.7109375" customWidth="1" outlineLevel="1"/>
    <col min="7" max="7" width="23.85546875" customWidth="1" outlineLevel="1"/>
    <col min="8" max="8" width="20.42578125" customWidth="1" outlineLevel="1"/>
    <col min="9" max="9" width="13.28515625" customWidth="1" outlineLevel="1"/>
    <col min="10" max="10" width="32.42578125" customWidth="1"/>
  </cols>
  <sheetData>
    <row r="1" spans="1:14" ht="23.25" x14ac:dyDescent="0.35">
      <c r="A1" s="7" t="s">
        <v>38</v>
      </c>
    </row>
    <row r="2" spans="1:14" x14ac:dyDescent="0.25">
      <c r="A2" s="4" t="s">
        <v>0</v>
      </c>
      <c r="B2" s="13"/>
    </row>
    <row r="3" spans="1:14" x14ac:dyDescent="0.25">
      <c r="A3" s="9" t="s">
        <v>1</v>
      </c>
      <c r="B3" s="1" t="s">
        <v>2</v>
      </c>
    </row>
    <row r="4" spans="1:14" s="1" customFormat="1" ht="19.5" customHeight="1" x14ac:dyDescent="0.25">
      <c r="A4" s="9" t="s">
        <v>3</v>
      </c>
      <c r="B4" s="10" t="s">
        <v>4</v>
      </c>
    </row>
    <row r="5" spans="1:14" s="1" customFormat="1" ht="33" customHeight="1" x14ac:dyDescent="0.25">
      <c r="A5" s="9" t="s">
        <v>5</v>
      </c>
      <c r="B5" s="1" t="s">
        <v>6</v>
      </c>
      <c r="C5" s="11"/>
      <c r="D5" s="5"/>
      <c r="E5" s="5"/>
      <c r="F5" s="5"/>
      <c r="G5" s="5"/>
      <c r="H5" s="5"/>
      <c r="I5" s="5"/>
    </row>
    <row r="6" spans="1:14" s="1" customFormat="1" ht="9.75" customHeight="1" x14ac:dyDescent="0.25">
      <c r="A6" s="4"/>
      <c r="B6" s="12" t="s">
        <v>7</v>
      </c>
      <c r="C6" s="11"/>
      <c r="D6" s="5"/>
      <c r="E6" s="5"/>
      <c r="F6" s="5"/>
      <c r="G6" s="5"/>
      <c r="H6" s="5"/>
      <c r="I6" s="5"/>
    </row>
    <row r="7" spans="1:14" ht="14.25" customHeight="1" x14ac:dyDescent="0.25">
      <c r="A7" s="4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9.5" customHeight="1" x14ac:dyDescent="0.25">
      <c r="A8" s="9" t="s">
        <v>3</v>
      </c>
      <c r="B8" s="8"/>
      <c r="K8" s="1"/>
      <c r="L8" s="1"/>
      <c r="M8" s="1"/>
      <c r="N8" s="1"/>
    </row>
    <row r="9" spans="1:14" ht="28.5" customHeight="1" x14ac:dyDescent="0.25">
      <c r="A9" s="9" t="s">
        <v>5</v>
      </c>
      <c r="B9" s="8"/>
      <c r="C9" s="11"/>
      <c r="D9" s="5"/>
      <c r="E9" s="5"/>
      <c r="F9" s="5"/>
      <c r="G9" s="5"/>
      <c r="H9" s="5"/>
      <c r="I9" s="5"/>
      <c r="K9" s="1"/>
      <c r="L9" s="1"/>
    </row>
    <row r="10" spans="1:14" ht="11.25" customHeight="1" x14ac:dyDescent="0.25">
      <c r="A10" s="9"/>
      <c r="B10" s="8"/>
      <c r="C10" s="11"/>
      <c r="D10" s="5"/>
      <c r="E10" s="5"/>
      <c r="F10" s="5"/>
      <c r="G10" s="5"/>
      <c r="H10" s="5"/>
      <c r="I10" s="5"/>
    </row>
    <row r="11" spans="1:14" ht="17.25" customHeight="1" x14ac:dyDescent="0.25">
      <c r="A11" s="4" t="s">
        <v>9</v>
      </c>
      <c r="B11" s="13"/>
      <c r="C11" s="15"/>
      <c r="D11" s="14"/>
    </row>
    <row r="12" spans="1:14" ht="17.25" customHeight="1" x14ac:dyDescent="0.25">
      <c r="A12" s="4" t="s">
        <v>10</v>
      </c>
      <c r="B12" s="14"/>
      <c r="C12" s="15"/>
      <c r="D12" s="14"/>
    </row>
    <row r="13" spans="1:14" ht="19.5" customHeight="1" x14ac:dyDescent="0.25">
      <c r="C13" s="1"/>
      <c r="F13" s="6" t="s">
        <v>11</v>
      </c>
      <c r="G13" s="27"/>
      <c r="I13" s="31"/>
    </row>
    <row r="14" spans="1:14" ht="7.5" customHeight="1" x14ac:dyDescent="0.25"/>
    <row r="15" spans="1:14" ht="26.25" customHeight="1" x14ac:dyDescent="0.25">
      <c r="A15" s="16" t="s">
        <v>12</v>
      </c>
      <c r="B15" s="14"/>
    </row>
    <row r="16" spans="1:14" ht="38.25" x14ac:dyDescent="0.25">
      <c r="A16" s="36" t="s">
        <v>13</v>
      </c>
      <c r="B16" s="37" t="s">
        <v>14</v>
      </c>
      <c r="C16" s="37" t="s">
        <v>25</v>
      </c>
      <c r="D16" s="37" t="s">
        <v>15</v>
      </c>
      <c r="E16" s="37" t="s">
        <v>16</v>
      </c>
      <c r="F16" s="37" t="s">
        <v>17</v>
      </c>
      <c r="G16" s="37" t="s">
        <v>18</v>
      </c>
      <c r="H16" s="37" t="s">
        <v>19</v>
      </c>
      <c r="I16" s="37" t="s">
        <v>26</v>
      </c>
      <c r="J16" s="38" t="s">
        <v>36</v>
      </c>
    </row>
    <row r="17" spans="1:10" x14ac:dyDescent="0.25">
      <c r="A17" s="34">
        <v>0</v>
      </c>
      <c r="B17" s="26" t="s">
        <v>27</v>
      </c>
      <c r="C17" s="32">
        <v>84.9</v>
      </c>
      <c r="D17" s="32">
        <v>26.34</v>
      </c>
      <c r="E17" s="25">
        <v>33.299999999999997</v>
      </c>
      <c r="F17" s="30">
        <v>6</v>
      </c>
      <c r="G17" s="33">
        <v>19.5</v>
      </c>
      <c r="H17" s="24">
        <f>IF(A17="","",(ROUND(((1/3.6*(G17*((100-E17)/100)*((100-F17)/100)-0.02443*E17)))*D17,3)))</f>
        <v>83.501999999999995</v>
      </c>
      <c r="I17" s="24" t="str">
        <f>IF(A17="","",(IF(F17&gt;6,"Brāķis-Pelni","0")))</f>
        <v>0</v>
      </c>
      <c r="J17" s="35"/>
    </row>
    <row r="18" spans="1:10" ht="15" customHeight="1" x14ac:dyDescent="0.25">
      <c r="A18" s="34">
        <v>0</v>
      </c>
      <c r="B18" s="26" t="s">
        <v>28</v>
      </c>
      <c r="C18" s="32">
        <v>86.38</v>
      </c>
      <c r="D18" s="32">
        <v>21.85</v>
      </c>
      <c r="E18" s="25">
        <v>21.8</v>
      </c>
      <c r="F18" s="30">
        <v>4.2</v>
      </c>
      <c r="G18" s="33">
        <v>19.5</v>
      </c>
      <c r="H18" s="24">
        <f t="shared" ref="H18:H21" si="0">IF(A18="","",(ROUND(((1/3.6*(G18*((100-E18)/100)*((100-F18)/100)-0.02443*E18)))*D18,3)))</f>
        <v>85.433000000000007</v>
      </c>
      <c r="I18" s="24" t="str">
        <f t="shared" ref="I18:I27" si="1">IF(A18="","",(IF(F18&gt;6,"Brāķis-Pelni","0")))</f>
        <v>0</v>
      </c>
      <c r="J18" s="35"/>
    </row>
    <row r="19" spans="1:10" ht="15" customHeight="1" x14ac:dyDescent="0.25">
      <c r="A19" s="34">
        <v>0</v>
      </c>
      <c r="B19" s="26" t="s">
        <v>29</v>
      </c>
      <c r="C19" s="32">
        <v>92.7</v>
      </c>
      <c r="D19" s="32">
        <v>27.42</v>
      </c>
      <c r="E19" s="25">
        <v>51.2</v>
      </c>
      <c r="F19" s="30">
        <v>6.01</v>
      </c>
      <c r="G19" s="33">
        <v>19.5</v>
      </c>
      <c r="H19" s="24">
        <f t="shared" si="0"/>
        <v>58.597000000000001</v>
      </c>
      <c r="I19" s="24" t="str">
        <f t="shared" si="1"/>
        <v>Brāķis-Pelni</v>
      </c>
      <c r="J19" s="35"/>
    </row>
    <row r="20" spans="1:10" ht="15" customHeight="1" x14ac:dyDescent="0.25">
      <c r="A20" s="34">
        <v>1</v>
      </c>
      <c r="B20" s="26" t="s">
        <v>30</v>
      </c>
      <c r="C20" s="32">
        <v>80</v>
      </c>
      <c r="D20" s="32">
        <v>25</v>
      </c>
      <c r="E20" s="25">
        <v>45</v>
      </c>
      <c r="F20" s="30">
        <v>10</v>
      </c>
      <c r="G20" s="33">
        <v>19.5</v>
      </c>
      <c r="H20" s="24">
        <f>IF(A20="","",(ROUND(((1/3.6*(G20*((100-E20)/100)*((100-F20)/100)-0.02443*E20)))*D20,3)))</f>
        <v>59.396999999999998</v>
      </c>
      <c r="I20" s="24" t="str">
        <f>IF(F20&gt;6,"Brāķis-Pelni","")</f>
        <v>Brāķis-Pelni</v>
      </c>
      <c r="J20" s="35"/>
    </row>
    <row r="21" spans="1:10" ht="15" customHeight="1" x14ac:dyDescent="0.25">
      <c r="A21" s="34">
        <v>0</v>
      </c>
      <c r="B21" s="26" t="s">
        <v>30</v>
      </c>
      <c r="C21" s="32">
        <v>91.11</v>
      </c>
      <c r="D21" s="32">
        <v>27.76</v>
      </c>
      <c r="E21" s="25">
        <v>55.8</v>
      </c>
      <c r="F21" s="30">
        <v>7.2</v>
      </c>
      <c r="G21" s="33">
        <v>19.5</v>
      </c>
      <c r="H21" s="24">
        <f t="shared" si="0"/>
        <v>51.164999999999999</v>
      </c>
      <c r="I21" s="24" t="str">
        <f t="shared" si="1"/>
        <v>Brāķis-Pelni</v>
      </c>
      <c r="J21" s="35"/>
    </row>
    <row r="22" spans="1:10" ht="15" customHeight="1" x14ac:dyDescent="0.25">
      <c r="A22" s="34">
        <v>1</v>
      </c>
      <c r="B22" s="26" t="s">
        <v>35</v>
      </c>
      <c r="C22" s="32">
        <v>90</v>
      </c>
      <c r="D22" s="32">
        <v>30</v>
      </c>
      <c r="E22" s="25">
        <v>60</v>
      </c>
      <c r="F22" s="30">
        <v>8</v>
      </c>
      <c r="G22" s="33">
        <v>19.5</v>
      </c>
      <c r="H22" s="24">
        <f t="shared" ref="H22:H27" si="2">IF(A22="","",(ROUND(((1/3.6*(G22*((100-E22)/100)*((100-F22)/100)-0.02443*E22)))*D22,3)))</f>
        <v>47.585000000000001</v>
      </c>
      <c r="I22" s="24" t="str">
        <f t="shared" si="1"/>
        <v>Brāķis-Pelni</v>
      </c>
      <c r="J22" s="35"/>
    </row>
    <row r="23" spans="1:10" ht="15" customHeight="1" x14ac:dyDescent="0.25">
      <c r="A23" s="34"/>
      <c r="B23" s="26"/>
      <c r="C23" s="32"/>
      <c r="D23" s="32"/>
      <c r="E23" s="25"/>
      <c r="F23" s="30"/>
      <c r="G23" s="33"/>
      <c r="H23" s="24"/>
      <c r="I23" s="24" t="str">
        <f t="shared" si="1"/>
        <v/>
      </c>
      <c r="J23" s="35"/>
    </row>
    <row r="24" spans="1:10" ht="15" customHeight="1" x14ac:dyDescent="0.25">
      <c r="A24" s="34"/>
      <c r="B24" s="26"/>
      <c r="C24" s="32"/>
      <c r="D24" s="32"/>
      <c r="E24" s="25"/>
      <c r="F24" s="30"/>
      <c r="G24" s="33"/>
      <c r="H24" s="24"/>
      <c r="I24" s="24" t="str">
        <f t="shared" si="1"/>
        <v/>
      </c>
      <c r="J24" s="35"/>
    </row>
    <row r="25" spans="1:10" ht="15" customHeight="1" x14ac:dyDescent="0.25">
      <c r="A25" s="34"/>
      <c r="B25" s="26"/>
      <c r="C25" s="32"/>
      <c r="D25" s="32"/>
      <c r="E25" s="25"/>
      <c r="F25" s="30"/>
      <c r="G25" s="33"/>
      <c r="H25" s="24"/>
      <c r="I25" s="24" t="str">
        <f t="shared" si="1"/>
        <v/>
      </c>
      <c r="J25" s="35"/>
    </row>
    <row r="26" spans="1:10" ht="15" customHeight="1" x14ac:dyDescent="0.25">
      <c r="A26" s="34">
        <v>45690</v>
      </c>
      <c r="B26" s="26">
        <v>9857132095</v>
      </c>
      <c r="C26" s="32">
        <v>50</v>
      </c>
      <c r="D26" s="32">
        <v>25</v>
      </c>
      <c r="E26" s="25">
        <v>25</v>
      </c>
      <c r="F26" s="30">
        <v>9</v>
      </c>
      <c r="G26" s="33">
        <v>19.2</v>
      </c>
      <c r="H26" s="24">
        <f>IF(A26="","",(ROUND(((1/3.6*(G26*((100-E26)/100)*((100-F26)/100)-0.02443*E26)))*D26,3)))</f>
        <v>86.759</v>
      </c>
      <c r="I26" s="24" t="str">
        <f>IF(F26&gt;6,"Brāķis-Pelni","")</f>
        <v>Brāķis-Pelni</v>
      </c>
      <c r="J26" s="35"/>
    </row>
    <row r="27" spans="1:10" ht="15" customHeight="1" x14ac:dyDescent="0.25">
      <c r="A27" s="34"/>
      <c r="B27" s="26"/>
      <c r="C27" s="32"/>
      <c r="D27" s="32"/>
      <c r="E27" s="25"/>
      <c r="F27" s="30"/>
      <c r="G27" s="33"/>
      <c r="H27" s="24" t="str">
        <f t="shared" si="2"/>
        <v/>
      </c>
      <c r="I27" s="24" t="str">
        <f t="shared" si="1"/>
        <v/>
      </c>
      <c r="J27" s="35"/>
    </row>
    <row r="28" spans="1:10" s="1" customFormat="1" ht="8.4499999999999993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25">
      <c r="A29" s="2" t="s">
        <v>20</v>
      </c>
    </row>
    <row r="30" spans="1:10" ht="6.75" customHeight="1" x14ac:dyDescent="0.25"/>
    <row r="31" spans="1:10" ht="21" customHeight="1" x14ac:dyDescent="0.35">
      <c r="A31" s="7" t="s">
        <v>31</v>
      </c>
    </row>
    <row r="32" spans="1:10" ht="6.75" customHeight="1" x14ac:dyDescent="0.25"/>
    <row r="33" spans="1:6" ht="15.75" x14ac:dyDescent="0.25">
      <c r="A33" s="18" t="str">
        <f>A15</f>
        <v>Piegādes periods: 00.01.1900 - 00.01.1900</v>
      </c>
    </row>
    <row r="34" spans="1:6" ht="45" customHeight="1" x14ac:dyDescent="0.25">
      <c r="A34" s="3" t="s">
        <v>21</v>
      </c>
      <c r="B34" s="3" t="s">
        <v>32</v>
      </c>
      <c r="C34" s="3" t="s">
        <v>33</v>
      </c>
      <c r="D34" s="3" t="s">
        <v>34</v>
      </c>
    </row>
    <row r="35" spans="1:6" x14ac:dyDescent="0.25">
      <c r="A35" s="28" t="s">
        <v>37</v>
      </c>
      <c r="B35" s="17">
        <f>SUM(H17:H28)</f>
        <v>472.43800000000005</v>
      </c>
      <c r="C35" s="17">
        <f>SUM(D17:D28)</f>
        <v>183.37</v>
      </c>
      <c r="D35" s="17">
        <f>SUM(C17:C28)</f>
        <v>575.09</v>
      </c>
    </row>
    <row r="36" spans="1:6" ht="7.5" customHeight="1" x14ac:dyDescent="0.25">
      <c r="A36" s="19"/>
      <c r="B36" s="20"/>
      <c r="C36" s="21"/>
      <c r="D36" s="22"/>
    </row>
    <row r="37" spans="1:6" x14ac:dyDescent="0.25">
      <c r="A37" t="s">
        <v>22</v>
      </c>
    </row>
    <row r="39" spans="1:6" x14ac:dyDescent="0.25">
      <c r="A39" s="23"/>
      <c r="B39" s="23"/>
      <c r="C39" s="23"/>
      <c r="D39" s="23"/>
      <c r="E39" s="23"/>
      <c r="F39" s="23"/>
    </row>
    <row r="40" spans="1:6" ht="15.75" x14ac:dyDescent="0.25">
      <c r="A40" s="40" t="s">
        <v>23</v>
      </c>
      <c r="B40" s="40"/>
      <c r="D40" s="41" t="s">
        <v>24</v>
      </c>
      <c r="E40" s="41"/>
      <c r="F40" s="29"/>
    </row>
  </sheetData>
  <sheetProtection formatCells="0" formatColumns="0" formatRows="0" insertColumns="0" insertRows="0" insertHyperlinks="0" deleteColumns="0" deleteRows="0" sort="0" autoFilter="0" pivotTables="0"/>
  <dataConsolidate/>
  <mergeCells count="2">
    <mergeCell ref="A40:B40"/>
    <mergeCell ref="D40:E40"/>
  </mergeCells>
  <phoneticPr fontId="9" type="noConversion"/>
  <conditionalFormatting sqref="E17:E27">
    <cfRule type="cellIs" dxfId="2" priority="2" operator="lessThan">
      <formula>30.01</formula>
    </cfRule>
    <cfRule type="cellIs" dxfId="1" priority="3" operator="greaterThan">
      <formula>55</formula>
    </cfRule>
  </conditionalFormatting>
  <conditionalFormatting sqref="F17:F27">
    <cfRule type="cellIs" dxfId="0" priority="1" operator="greaterThan">
      <formula>6</formula>
    </cfRule>
  </conditionalFormatting>
  <printOptions horizontalCentered="1"/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08E57D0259D4EA18C678EC389630C" ma:contentTypeVersion="11" ma:contentTypeDescription="Create a new document." ma:contentTypeScope="" ma:versionID="c62c84319a21b0e19f067532e36953ba">
  <xsd:schema xmlns:xsd="http://www.w3.org/2001/XMLSchema" xmlns:xs="http://www.w3.org/2001/XMLSchema" xmlns:p="http://schemas.microsoft.com/office/2006/metadata/properties" xmlns:ns3="a3377315-695c-4561-9d8a-cdd40038ee21" xmlns:ns4="c475a579-949c-4aa3-a102-6c5337d3aff5" targetNamespace="http://schemas.microsoft.com/office/2006/metadata/properties" ma:root="true" ma:fieldsID="97c9e32a7c9a59bb52d236c7fd30a4c8" ns3:_="" ns4:_="">
    <xsd:import namespace="a3377315-695c-4561-9d8a-cdd40038ee21"/>
    <xsd:import namespace="c475a579-949c-4aa3-a102-6c5337d3aff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77315-695c-4561-9d8a-cdd40038ee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5a579-949c-4aa3-a102-6c5337d3af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89AA78-196B-4D87-8DE7-03446B10B7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44B05-9B91-436E-9671-F3B53A7B6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A2F9C8-83B0-42E3-AE24-1DBFEFE0C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77315-695c-4561-9d8a-cdd40038ee21"/>
    <ds:schemaRef ds:uri="c475a579-949c-4aa3-a102-6c5337d3af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Atskaite</vt:lpstr>
      <vt:lpstr>Atskaite!Drukas_apgabals</vt:lpstr>
    </vt:vector>
  </TitlesOfParts>
  <Manager/>
  <Company>Fortum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kanginol</dc:creator>
  <cp:keywords/>
  <dc:description/>
  <cp:lastModifiedBy>Aldis Mežals</cp:lastModifiedBy>
  <cp:revision/>
  <dcterms:created xsi:type="dcterms:W3CDTF">2013-05-24T08:19:18Z</dcterms:created>
  <dcterms:modified xsi:type="dcterms:W3CDTF">2025-04-09T14:33:43Z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0x0101005C508E57D0259D4EA18C678EC389630C</vt:lpwstr>
  </property>
  <property fmtid="{D5CDD505-2E9C-101B-9397-08002B2CF9AE}" pid="4" name="MSIP_Label_f45044c0-b6aa-4b2b-834d-65c9ef8bb134_Enabled">
    <vt:lpwstr>true</vt:lpwstr>
  </property>
  <property fmtid="{D5CDD505-2E9C-101B-9397-08002B2CF9AE}" pid="5" name="MSIP_Label_f45044c0-b6aa-4b2b-834d-65c9ef8bb134_SetDate">
    <vt:lpwstr>2020-11-10T16:58:47Z</vt:lpwstr>
  </property>
  <property fmtid="{D5CDD505-2E9C-101B-9397-08002B2CF9AE}" pid="6" name="MSIP_Label_f45044c0-b6aa-4b2b-834d-65c9ef8bb134_Method">
    <vt:lpwstr>Standard</vt:lpwstr>
  </property>
  <property fmtid="{D5CDD505-2E9C-101B-9397-08002B2CF9AE}" pid="7" name="MSIP_Label_f45044c0-b6aa-4b2b-834d-65c9ef8bb134_Name">
    <vt:lpwstr>f45044c0-b6aa-4b2b-834d-65c9ef8bb134</vt:lpwstr>
  </property>
  <property fmtid="{D5CDD505-2E9C-101B-9397-08002B2CF9AE}" pid="8" name="MSIP_Label_f45044c0-b6aa-4b2b-834d-65c9ef8bb134_SiteId">
    <vt:lpwstr>62a9c2c8-8b09-43be-a7fb-9a87875714a9</vt:lpwstr>
  </property>
  <property fmtid="{D5CDD505-2E9C-101B-9397-08002B2CF9AE}" pid="9" name="MSIP_Label_f45044c0-b6aa-4b2b-834d-65c9ef8bb134_ActionId">
    <vt:lpwstr/>
  </property>
  <property fmtid="{D5CDD505-2E9C-101B-9397-08002B2CF9AE}" pid="10" name="MSIP_Label_f45044c0-b6aa-4b2b-834d-65c9ef8bb134_ContentBits">
    <vt:lpwstr>0</vt:lpwstr>
  </property>
</Properties>
</file>