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sgercans\Work Folders\XLS\Modeļi\Ražīguma tabulas\"/>
    </mc:Choice>
  </mc:AlternateContent>
  <xr:revisionPtr revIDLastSave="0" documentId="13_ncr:1_{78D2A443-12C6-4B21-8F1D-7AC27123B263}" xr6:coauthVersionLast="44" xr6:coauthVersionMax="44" xr10:uidLastSave="{00000000-0000-0000-0000-000000000000}"/>
  <bookViews>
    <workbookView xWindow="-120" yWindow="-120" windowWidth="24240" windowHeight="13140" tabRatio="657" xr2:uid="{00000000-000D-0000-FFFF-FFFF00000000}"/>
  </bookViews>
  <sheets>
    <sheet name="Galvenā cirte" sheetId="4" r:id="rId1"/>
    <sheet name="Krājas kopšanas cirt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7" l="1"/>
  <c r="B26" i="7"/>
  <c r="B21" i="7"/>
  <c r="B23" i="7" s="1"/>
  <c r="B27" i="7" l="1"/>
  <c r="B31" i="7" s="1"/>
  <c r="B12" i="7" s="1"/>
  <c r="B26" i="4" l="1"/>
  <c r="B30" i="4"/>
  <c r="B21" i="4" l="1"/>
  <c r="B23" i="4" s="1"/>
  <c r="B27" i="4" s="1"/>
  <c r="B31" i="4" s="1"/>
  <c r="B12" i="4" l="1"/>
  <c r="H10" i="7" l="1"/>
  <c r="H11" i="7"/>
  <c r="H12" i="7"/>
  <c r="H13" i="7"/>
  <c r="H14" i="7"/>
  <c r="H15" i="7"/>
  <c r="H16" i="7"/>
  <c r="F10" i="7"/>
  <c r="F11" i="7"/>
  <c r="F12" i="7"/>
  <c r="F13" i="7"/>
  <c r="F14" i="7"/>
  <c r="F15" i="7"/>
  <c r="F16" i="7"/>
  <c r="O13" i="7"/>
  <c r="P13" i="7"/>
  <c r="N13" i="7"/>
  <c r="P14" i="7" l="1"/>
  <c r="O14" i="7"/>
  <c r="G10" i="7"/>
  <c r="G11" i="7"/>
  <c r="G12" i="7"/>
  <c r="G13" i="7"/>
  <c r="G14" i="7"/>
  <c r="G15" i="7"/>
  <c r="G16" i="7"/>
  <c r="B8" i="7"/>
  <c r="B15" i="7" l="1"/>
  <c r="G13" i="4" l="1"/>
  <c r="H15" i="4" l="1"/>
  <c r="G15" i="4"/>
  <c r="F15" i="4"/>
  <c r="H14" i="4"/>
  <c r="G14" i="4"/>
  <c r="F14" i="4"/>
  <c r="H13" i="4"/>
  <c r="F13" i="4"/>
  <c r="B8" i="4" s="1"/>
  <c r="B15" i="4" s="1"/>
  <c r="H12" i="4"/>
  <c r="G12" i="4"/>
  <c r="F12" i="4"/>
  <c r="H11" i="4"/>
  <c r="G11" i="4"/>
  <c r="F11" i="4"/>
  <c r="H10" i="4"/>
  <c r="G10" i="4"/>
  <c r="F10" i="4"/>
</calcChain>
</file>

<file path=xl/sharedStrings.xml><?xml version="1.0" encoding="utf-8"?>
<sst xmlns="http://schemas.openxmlformats.org/spreadsheetml/2006/main" count="133" uniqueCount="84">
  <si>
    <t>Cirsmas dati</t>
  </si>
  <si>
    <t>Sugu sastāvs</t>
  </si>
  <si>
    <t>Vidējais koks, m3</t>
  </si>
  <si>
    <t>Harvestera darba ražīgums</t>
  </si>
  <si>
    <t>Skuju tīraudze</t>
  </si>
  <si>
    <t>Lapu tīraudze</t>
  </si>
  <si>
    <t>Mistrota</t>
  </si>
  <si>
    <t>līdz 0.250</t>
  </si>
  <si>
    <t>0.251-0.300</t>
  </si>
  <si>
    <t>0.301-0.350</t>
  </si>
  <si>
    <t>0.351-0.400</t>
  </si>
  <si>
    <t>0.401-0.500</t>
  </si>
  <si>
    <t>0.501-0.600</t>
  </si>
  <si>
    <t>0.601&lt;</t>
  </si>
  <si>
    <t>Koefic.</t>
  </si>
  <si>
    <t>Skaidrojums:</t>
  </si>
  <si>
    <t>Koku sugu sastāvs</t>
  </si>
  <si>
    <t>Darba ražīguma dati</t>
  </si>
  <si>
    <t>Harvestera stundas</t>
  </si>
  <si>
    <t>Sagatavotais apjoms, m3</t>
  </si>
  <si>
    <r>
      <t xml:space="preserve"> - </t>
    </r>
    <r>
      <rPr>
        <b/>
        <sz val="11"/>
        <color theme="1"/>
        <rFont val="Calibri"/>
        <family val="2"/>
        <charset val="186"/>
        <scheme val="minor"/>
      </rPr>
      <t>Skuju tīraudze</t>
    </r>
    <r>
      <rPr>
        <sz val="11"/>
        <color theme="1"/>
        <rFont val="Calibri"/>
        <family val="2"/>
        <charset val="186"/>
        <scheme val="minor"/>
      </rPr>
      <t>: skuju koku sortimentu apjoms ir 70% vai vairāk no kopējā saražotās produkcijas apjoma.</t>
    </r>
  </si>
  <si>
    <r>
      <t xml:space="preserve"> - </t>
    </r>
    <r>
      <rPr>
        <b/>
        <sz val="11"/>
        <color theme="1"/>
        <rFont val="Calibri"/>
        <family val="2"/>
        <charset val="186"/>
        <scheme val="minor"/>
      </rPr>
      <t>Mistrota</t>
    </r>
    <r>
      <rPr>
        <sz val="11"/>
        <color theme="1"/>
        <rFont val="Calibri"/>
        <family val="2"/>
        <charset val="186"/>
        <scheme val="minor"/>
      </rPr>
      <t>: skuju koku sortimentu apjoms ir 31%-69% no kopējā saražotās produkcijas apjoma.</t>
    </r>
  </si>
  <si>
    <r>
      <t xml:space="preserve"> - </t>
    </r>
    <r>
      <rPr>
        <b/>
        <sz val="11"/>
        <rFont val="Calibri"/>
        <family val="2"/>
        <charset val="186"/>
        <scheme val="minor"/>
      </rPr>
      <t>Lapu tīraudze</t>
    </r>
    <r>
      <rPr>
        <sz val="11"/>
        <rFont val="Calibri"/>
        <family val="2"/>
        <charset val="186"/>
        <scheme val="minor"/>
      </rPr>
      <t>: skuju koku sortimentu apjoms ir mazāks par 30% no kopējā saražotās produkcijas apjoma.</t>
    </r>
  </si>
  <si>
    <t>Šie rādītāji ir harvesteram ar dīzeļdzinēja jaudu 151kW un vairāk</t>
  </si>
  <si>
    <t>Gaiši pelēkās šūnas ir atvērtas.</t>
  </si>
  <si>
    <t>līdz 0.050</t>
  </si>
  <si>
    <t>0.051-0.060</t>
  </si>
  <si>
    <t>0.061-0.080</t>
  </si>
  <si>
    <t>0.081-0.100</t>
  </si>
  <si>
    <t>0.101-0.150</t>
  </si>
  <si>
    <t>0.151-0.200</t>
  </si>
  <si>
    <t>0.201-0.250</t>
  </si>
  <si>
    <t>0.251&lt;</t>
  </si>
  <si>
    <t>Priežu tīraudze</t>
  </si>
  <si>
    <t>Egļu tīraudze</t>
  </si>
  <si>
    <t>k</t>
  </si>
  <si>
    <t>mix</t>
  </si>
  <si>
    <t>sk</t>
  </si>
  <si>
    <t>dr</t>
  </si>
  <si>
    <t>P</t>
  </si>
  <si>
    <t>E</t>
  </si>
  <si>
    <r>
      <t xml:space="preserve">- </t>
    </r>
    <r>
      <rPr>
        <b/>
        <sz val="11"/>
        <rFont val="Calibri"/>
        <family val="2"/>
        <charset val="186"/>
        <scheme val="minor"/>
      </rPr>
      <t>Vidējais koks</t>
    </r>
    <r>
      <rPr>
        <sz val="11"/>
        <rFont val="Calibri"/>
        <family val="2"/>
        <charset val="186"/>
        <scheme val="minor"/>
      </rPr>
      <t>: vidējais svērtais vērtēšanas periodā izstrādātajās cirsmās vidējā koka tilpums.</t>
    </r>
  </si>
  <si>
    <r>
      <t xml:space="preserve">- </t>
    </r>
    <r>
      <rPr>
        <b/>
        <sz val="11"/>
        <color theme="1"/>
        <rFont val="Calibri"/>
        <family val="2"/>
        <charset val="186"/>
        <scheme val="minor"/>
      </rPr>
      <t>Harvesters</t>
    </r>
    <r>
      <rPr>
        <sz val="11"/>
        <color theme="1"/>
        <rFont val="Calibri"/>
        <family val="2"/>
        <charset val="186"/>
        <scheme val="minor"/>
      </rPr>
      <t xml:space="preserve"> - kokmateriālu sagatavošanas tehnika.</t>
    </r>
  </si>
  <si>
    <t>Sagatavotais apjoms periodā</t>
  </si>
  <si>
    <t>Kopējais dienu skaits periodā (PD)</t>
  </si>
  <si>
    <t>Svētku dienu skaits periodā (SD)</t>
  </si>
  <si>
    <t>Pasūtītāja apturēto darba dienu skaits (AD)</t>
  </si>
  <si>
    <t>Tehniskās gatavības koeficients (TG)</t>
  </si>
  <si>
    <t>Tehnikas izmantošanas koeficients (TI)</t>
  </si>
  <si>
    <t>Stundas dienā (DS)</t>
  </si>
  <si>
    <t>Cirsmu skaits periodā (CS)</t>
  </si>
  <si>
    <t>Tehnikas pārvietošanai patērētās dienas periodā (TD)</t>
  </si>
  <si>
    <t>Dienu skaits periodā, kurās tehnika var strādāt cirsmās (CD)</t>
  </si>
  <si>
    <t>Efektīvās darba stundas periodā</t>
  </si>
  <si>
    <t>Harvestera darba ražīgums G15 stundā</t>
  </si>
  <si>
    <t>Kopējās efektīvās darba stundas periodā (PG15)</t>
  </si>
  <si>
    <t>Darba dienā nostrādātās efektīvās darba stundas (DG15)</t>
  </si>
  <si>
    <t>1. Aprēķina kopējo kalendāro dienu skaitu periodā (PD), summējot visas kalendārās dienas periodā.</t>
  </si>
  <si>
    <t>2. Aprēķina kopējo svētku dienu skaitu periodā (SD), summējot visas svētku dienas periodā.</t>
  </si>
  <si>
    <t>Darba dienas periodā, kurās tehnika nav remontā vai apkopē (DD)</t>
  </si>
  <si>
    <t>Kopējais iespējamo darba dienu skaits periodā (KD)</t>
  </si>
  <si>
    <t>Vienai tehnikas pārvietošanas reizei no cirsmas uz cirsmu vidēji patērētās dienas (PD)</t>
  </si>
  <si>
    <t xml:space="preserve">4. Aprēķina kopējo iespējamo darba dienu skaitu periodā (KD) pēc šādas formulas: KD=PD-(SD+AD), no kopējo kalendāro dienu skaita periodā (PD) atņemot svētku dienas (SD) un Pasūtītāja apturētās dienas (AD) periodā.  </t>
  </si>
  <si>
    <t xml:space="preserve">7. Aprēķina tehnikas pārvietošanai patērētās dienas (TD) pēc šādas formulas: TD=CS*PD, reizinot cirsmu skaitu periodā (CS) ar vienai tehnikas pārvietošanas reizei (PD) vidēji pātērētās dienas koeficientu 0,30. </t>
  </si>
  <si>
    <t xml:space="preserve">8. Aprēķina dienu skaitu periodā, kurās tehnika var strādāt cirsmās (CD), no darba dienām periodā, kurās tehnika nav remontā vai apkopē (DD), atņemot tehnikas pārvietošanai patērētās dienas periodā (TD). </t>
  </si>
  <si>
    <t>9. Aprēķina darba dienā nostrādātās efektīvās darba stundas DG15 pēc šādas formulas: DG15=DS*TI,  kopējās stundas dienā (DS), reizinot ar tehnikas izmantošanas koeficientu (TI) 0,66.</t>
  </si>
  <si>
    <t xml:space="preserve">Sagatavoto apjomu periodā (SA) aprēķina, reizinot efektīvās darba stundas periodā PG15 ar darba ražīguma rādītājiem pie noteikta vidējā koka tilpuma un sugu sastāva. </t>
  </si>
  <si>
    <r>
      <t xml:space="preserve">- </t>
    </r>
    <r>
      <rPr>
        <b/>
        <sz val="11"/>
        <color theme="1"/>
        <rFont val="Calibri"/>
        <family val="2"/>
        <charset val="186"/>
        <scheme val="minor"/>
      </rPr>
      <t>Efektīvo darba stundu</t>
    </r>
    <r>
      <rPr>
        <sz val="11"/>
        <color theme="1"/>
        <rFont val="Calibri"/>
        <family val="2"/>
        <charset val="186"/>
        <scheme val="minor"/>
      </rPr>
      <t xml:space="preserve"> aprēķināšanas kārtība:</t>
    </r>
  </si>
  <si>
    <r>
      <t xml:space="preserve">- </t>
    </r>
    <r>
      <rPr>
        <b/>
        <sz val="11"/>
        <color theme="1"/>
        <rFont val="Calibri"/>
        <family val="2"/>
        <charset val="186"/>
        <scheme val="minor"/>
      </rPr>
      <t>Efektīvā darba stunda (G15)</t>
    </r>
    <r>
      <rPr>
        <sz val="11"/>
        <color theme="1"/>
        <rFont val="Calibri"/>
        <family val="2"/>
        <charset val="186"/>
        <scheme val="minor"/>
      </rPr>
      <t xml:space="preserve"> - viena darba stunda ar harvesteru, kas ietver līdz 15 minūšu garu darba pārtraukumu.</t>
    </r>
  </si>
  <si>
    <r>
      <t xml:space="preserve">- </t>
    </r>
    <r>
      <rPr>
        <b/>
        <sz val="11"/>
        <color theme="1"/>
        <rFont val="Calibri"/>
        <family val="2"/>
        <charset val="186"/>
        <scheme val="minor"/>
      </rPr>
      <t xml:space="preserve">Efektīvā darba stunda (G15) </t>
    </r>
    <r>
      <rPr>
        <sz val="11"/>
        <color theme="1"/>
        <rFont val="Calibri"/>
        <family val="2"/>
        <charset val="186"/>
        <scheme val="minor"/>
      </rPr>
      <t>- viena darba stunda ar harvesteru, kas ietver līdz 15 minūšu garu darba pārtraukumu.</t>
    </r>
  </si>
  <si>
    <t>10.Aprēķina kopējās efektīvās darba stundas periodā (PG15) pēc šādas formulas PG15=CD*DG15, dienu skaitu periodā, kurās tehnika var strādāt cirsmās (CD), reizinot ar darba dienā nostrādātajām efektīvajām darba stundām (DG15).</t>
  </si>
  <si>
    <t>5. Aprēķina kopējās darba dienas periodā, kurās tehnika nav remontā vai apkopē (DD), pēc šādas formulas DD=KD*0,85, reizinot kopējās iespējamās darba dienas periodā ar tehniskās gatavības koeficientu 0,85.</t>
  </si>
  <si>
    <t>6. Aprēķina Uzņēmēja izstrādāto cirsmu skaitu (CS) periodā, summējot visas uz vienu tehnikas vienību attiecināmās cirmas, kuru izstrāde sākusies dotajā periodā.</t>
  </si>
  <si>
    <r>
      <t xml:space="preserve"> - </t>
    </r>
    <r>
      <rPr>
        <b/>
        <sz val="11"/>
        <color theme="1"/>
        <rFont val="Calibri"/>
        <family val="2"/>
        <charset val="186"/>
        <scheme val="minor"/>
      </rPr>
      <t>Priežu tīraudze</t>
    </r>
    <r>
      <rPr>
        <sz val="11"/>
        <color theme="1"/>
        <rFont val="Calibri"/>
        <family val="2"/>
        <charset val="186"/>
        <scheme val="minor"/>
      </rPr>
      <t>: priedes sortimentu apjoms ir 80% vai vairāk no kopējā saražotās produkcijas apjoma.</t>
    </r>
  </si>
  <si>
    <r>
      <t xml:space="preserve"> - </t>
    </r>
    <r>
      <rPr>
        <b/>
        <sz val="11"/>
        <color theme="1"/>
        <rFont val="Calibri"/>
        <family val="2"/>
        <charset val="186"/>
        <scheme val="minor"/>
      </rPr>
      <t>Mistrota</t>
    </r>
    <r>
      <rPr>
        <sz val="11"/>
        <color theme="1"/>
        <rFont val="Calibri"/>
        <family val="2"/>
        <charset val="186"/>
        <scheme val="minor"/>
      </rPr>
      <t>: skuju koku sortimentu apjoms ir 21%-79% no kopējā saražotās produkcijas apjoma.</t>
    </r>
  </si>
  <si>
    <r>
      <t xml:space="preserve"> -</t>
    </r>
    <r>
      <rPr>
        <b/>
        <sz val="11"/>
        <rFont val="Calibri"/>
        <family val="2"/>
        <charset val="186"/>
        <scheme val="minor"/>
      </rPr>
      <t xml:space="preserve"> Egļu tīraudze</t>
    </r>
    <r>
      <rPr>
        <sz val="11"/>
        <rFont val="Calibri"/>
        <family val="2"/>
        <charset val="186"/>
        <scheme val="minor"/>
      </rPr>
      <t>: egles sortimentu apjoms ir 80% vai vairāk no kopējā saražotās produkcijas apjoma.</t>
    </r>
  </si>
  <si>
    <r>
      <rPr>
        <b/>
        <sz val="11"/>
        <rFont val="Calibri"/>
        <family val="2"/>
        <charset val="186"/>
        <scheme val="minor"/>
      </rPr>
      <t>Vidējais koks</t>
    </r>
    <r>
      <rPr>
        <sz val="11"/>
        <rFont val="Calibri"/>
        <family val="2"/>
        <charset val="186"/>
        <scheme val="minor"/>
      </rPr>
      <t>: vidējais svērtais vērtēšanas periodā izstrādātajās cirsmās vidējā koka tilpums.</t>
    </r>
  </si>
  <si>
    <t>Šie rādītāji ir harvesteram ar manipulatora izlices garumu vairāk kā 9,6 metri.</t>
  </si>
  <si>
    <t>3. Aprēķina kopējo dienu skaitu periodā, kurās Pasūtītājs saskaņā ar Līguma 2.13.punktu, 5.2.6.punktu, 5.2.8.punktu, 5.2.9.punktu un 5.2.10.punktu ir apturējis Uzņēmēja darbus (AD), summējot apturēto darba dienu skaitu periodā.</t>
  </si>
  <si>
    <t>3. Aprēķina kopējo dienu skaitu periodā, kurās Pasūtītājs saskaņā ar Līguma 2.13.punktu, 5.2.4.punktu, 5.2.8.punktu, 5.2.9.punktu un 5.2.10.punktu ir apturējis Uzņēmēja darbus (AD), summējot apturēto darba dienu skaitu periodā.</t>
  </si>
  <si>
    <t>Darba ražīguma tabulas, galvenajā cirtē</t>
  </si>
  <si>
    <t>Darba ražīguma tabulas, kopšanas cirtē</t>
  </si>
  <si>
    <t>Attiecas uz iepirkumiem „Mežizstrādes pakalpojumu sniegšana, izstrādājot krājas kopšanas un galvenās cirtes” ID: AS LVM MS RP_2016_338_Ak, un "Apaļo kokmateriālu ražošanas pakalpojumi 2019.-2023.gadā" AS LVM MS RP_2018_95_Ak, un "Apaļo kokmateriālu ražošanas pakalpojumi 2021.gadā" AS LVM MS RP_2020_323_Ak.</t>
  </si>
  <si>
    <t>Dokumenta versija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</si>
</sst>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0" fillId="2" borderId="0" xfId="0" applyFill="1" applyProtection="1"/>
    <xf numFmtId="0" fontId="0" fillId="2" borderId="3" xfId="0" applyFill="1" applyBorder="1" applyProtection="1"/>
    <xf numFmtId="2" fontId="3" fillId="2" borderId="3" xfId="0" applyNumberFormat="1" applyFont="1" applyFill="1" applyBorder="1" applyProtection="1"/>
    <xf numFmtId="2" fontId="0" fillId="2" borderId="3" xfId="0" applyNumberFormat="1" applyFill="1" applyBorder="1" applyProtection="1"/>
    <xf numFmtId="0" fontId="0" fillId="2" borderId="0" xfId="0" applyFill="1" applyBorder="1" applyProtection="1"/>
    <xf numFmtId="0" fontId="3" fillId="2" borderId="3" xfId="0" applyFont="1" applyFill="1" applyBorder="1" applyProtection="1"/>
    <xf numFmtId="0" fontId="4" fillId="2" borderId="0" xfId="0" applyFont="1" applyFill="1" applyProtection="1"/>
    <xf numFmtId="0" fontId="2" fillId="2" borderId="4" xfId="0" applyFont="1" applyFill="1" applyBorder="1" applyProtection="1"/>
    <xf numFmtId="0" fontId="2" fillId="2" borderId="3" xfId="0" applyFont="1" applyFill="1" applyBorder="1" applyProtection="1"/>
    <xf numFmtId="0" fontId="0" fillId="2" borderId="4" xfId="0" applyFill="1" applyBorder="1" applyProtection="1"/>
    <xf numFmtId="164" fontId="0" fillId="2" borderId="3" xfId="0" applyNumberFormat="1" applyFill="1" applyBorder="1" applyProtection="1"/>
    <xf numFmtId="0" fontId="0" fillId="4" borderId="3" xfId="0" applyFill="1" applyBorder="1" applyProtection="1"/>
    <xf numFmtId="0" fontId="0" fillId="3" borderId="3" xfId="0" applyFill="1" applyBorder="1" applyProtection="1"/>
    <xf numFmtId="2" fontId="3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0" fillId="5" borderId="3" xfId="0" applyFill="1" applyBorder="1" applyProtection="1">
      <protection locked="0"/>
    </xf>
    <xf numFmtId="0" fontId="7" fillId="2" borderId="0" xfId="0" applyFont="1" applyFill="1" applyProtection="1"/>
    <xf numFmtId="0" fontId="7" fillId="2" borderId="0" xfId="0" applyFont="1" applyFill="1" applyBorder="1" applyProtection="1"/>
    <xf numFmtId="0" fontId="1" fillId="2" borderId="0" xfId="0" applyFont="1" applyFill="1" applyProtection="1"/>
    <xf numFmtId="2" fontId="0" fillId="2" borderId="0" xfId="0" applyNumberFormat="1" applyFill="1" applyBorder="1" applyProtection="1"/>
    <xf numFmtId="9" fontId="0" fillId="2" borderId="0" xfId="0" applyNumberForma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0" fillId="2" borderId="0" xfId="0" applyNumberFormat="1" applyFill="1" applyBorder="1" applyProtection="1"/>
    <xf numFmtId="0" fontId="1" fillId="6" borderId="2" xfId="0" applyFont="1" applyFill="1" applyBorder="1" applyAlignment="1" applyProtection="1">
      <alignment horizontal="center"/>
    </xf>
    <xf numFmtId="0" fontId="8" fillId="2" borderId="0" xfId="0" applyFont="1" applyFill="1" applyProtection="1"/>
    <xf numFmtId="2" fontId="8" fillId="2" borderId="0" xfId="0" applyNumberFormat="1" applyFont="1" applyFill="1" applyBorder="1" applyProtection="1"/>
    <xf numFmtId="164" fontId="8" fillId="2" borderId="0" xfId="0" applyNumberFormat="1" applyFont="1" applyFill="1" applyBorder="1" applyProtection="1"/>
    <xf numFmtId="1" fontId="8" fillId="2" borderId="0" xfId="0" applyNumberFormat="1" applyFont="1" applyFill="1" applyBorder="1" applyProtection="1"/>
    <xf numFmtId="49" fontId="1" fillId="2" borderId="0" xfId="0" applyNumberFormat="1" applyFont="1" applyFill="1" applyBorder="1" applyProtection="1"/>
    <xf numFmtId="49" fontId="0" fillId="2" borderId="0" xfId="0" applyNumberFormat="1" applyFill="1" applyProtection="1"/>
    <xf numFmtId="49" fontId="0" fillId="2" borderId="0" xfId="0" applyNumberFormat="1" applyFill="1" applyBorder="1" applyProtection="1"/>
    <xf numFmtId="49" fontId="1" fillId="2" borderId="0" xfId="0" applyNumberFormat="1" applyFont="1" applyFill="1" applyProtection="1"/>
    <xf numFmtId="1" fontId="0" fillId="2" borderId="0" xfId="0" applyNumberFormat="1" applyFill="1" applyBorder="1" applyProtection="1"/>
    <xf numFmtId="1" fontId="3" fillId="2" borderId="3" xfId="0" applyNumberFormat="1" applyFont="1" applyFill="1" applyBorder="1" applyProtection="1"/>
    <xf numFmtId="1" fontId="0" fillId="2" borderId="3" xfId="0" applyNumberFormat="1" applyFill="1" applyBorder="1" applyProtection="1"/>
    <xf numFmtId="0" fontId="0" fillId="7" borderId="3" xfId="0" applyFill="1" applyBorder="1" applyProtection="1">
      <protection locked="0"/>
    </xf>
    <xf numFmtId="2" fontId="7" fillId="2" borderId="0" xfId="0" applyNumberFormat="1" applyFont="1" applyFill="1" applyBorder="1" applyProtection="1"/>
    <xf numFmtId="2" fontId="9" fillId="2" borderId="0" xfId="0" applyNumberFormat="1" applyFont="1" applyFill="1" applyBorder="1" applyProtection="1"/>
    <xf numFmtId="2" fontId="3" fillId="7" borderId="0" xfId="0" applyNumberFormat="1" applyFont="1" applyFill="1" applyBorder="1" applyProtection="1"/>
    <xf numFmtId="1" fontId="0" fillId="7" borderId="3" xfId="0" applyNumberFormat="1" applyFill="1" applyBorder="1" applyProtection="1">
      <protection locked="0"/>
    </xf>
    <xf numFmtId="0" fontId="7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8" fillId="2" borderId="0" xfId="0" applyFont="1" applyFill="1" applyBorder="1" applyProtection="1"/>
    <xf numFmtId="2" fontId="0" fillId="2" borderId="0" xfId="0" applyNumberFormat="1" applyFill="1" applyProtection="1"/>
    <xf numFmtId="0" fontId="9" fillId="2" borderId="0" xfId="0" applyFont="1" applyFill="1" applyBorder="1" applyProtection="1"/>
    <xf numFmtId="164" fontId="7" fillId="2" borderId="0" xfId="0" applyNumberFormat="1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0" borderId="0" xfId="0" applyAlignment="1">
      <alignment horizontal="left" wrapText="1"/>
    </xf>
    <xf numFmtId="0" fontId="7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38100</xdr:rowOff>
    </xdr:from>
    <xdr:to>
      <xdr:col>5</xdr:col>
      <xdr:colOff>809624</xdr:colOff>
      <xdr:row>4</xdr:row>
      <xdr:rowOff>63843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38100"/>
          <a:ext cx="1781174" cy="835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38100</xdr:rowOff>
    </xdr:from>
    <xdr:to>
      <xdr:col>5</xdr:col>
      <xdr:colOff>809624</xdr:colOff>
      <xdr:row>4</xdr:row>
      <xdr:rowOff>63843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38100"/>
          <a:ext cx="1781174" cy="835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topLeftCell="A17" zoomScale="90" zoomScaleNormal="90" workbookViewId="0">
      <selection activeCell="B4" sqref="B4"/>
    </sheetView>
  </sheetViews>
  <sheetFormatPr defaultRowHeight="15" x14ac:dyDescent="0.25"/>
  <cols>
    <col min="1" max="1" width="76.5703125" style="4" customWidth="1"/>
    <col min="2" max="2" width="13.85546875" style="4" customWidth="1"/>
    <col min="3" max="3" width="6.28515625" style="4" customWidth="1"/>
    <col min="4" max="4" width="16.28515625" style="4" customWidth="1"/>
    <col min="5" max="5" width="8.7109375" style="4" hidden="1" customWidth="1"/>
    <col min="6" max="6" width="13.7109375" style="4" customWidth="1"/>
    <col min="7" max="7" width="8.7109375" style="4" customWidth="1"/>
    <col min="8" max="8" width="12.85546875" style="4" customWidth="1"/>
    <col min="9" max="9" width="6.28515625" style="4" customWidth="1"/>
    <col min="10" max="10" width="11.7109375" style="4" customWidth="1"/>
    <col min="11" max="13" width="9.140625" style="4"/>
    <col min="14" max="14" width="10.28515625" style="4" customWidth="1"/>
    <col min="15" max="15" width="9.28515625" style="4" customWidth="1"/>
    <col min="16" max="16384" width="9.140625" style="4"/>
  </cols>
  <sheetData>
    <row r="1" spans="1:15" ht="18.75" x14ac:dyDescent="0.3">
      <c r="A1" s="3" t="s">
        <v>80</v>
      </c>
    </row>
    <row r="2" spans="1:15" x14ac:dyDescent="0.25">
      <c r="L2" s="57"/>
      <c r="M2" s="57"/>
    </row>
    <row r="3" spans="1:15" x14ac:dyDescent="0.25">
      <c r="A3" s="10" t="s">
        <v>0</v>
      </c>
    </row>
    <row r="4" spans="1:15" x14ac:dyDescent="0.25">
      <c r="A4" s="5" t="s">
        <v>2</v>
      </c>
      <c r="B4" s="19" t="s">
        <v>11</v>
      </c>
    </row>
    <row r="5" spans="1:15" x14ac:dyDescent="0.25">
      <c r="A5" s="5" t="s">
        <v>1</v>
      </c>
      <c r="B5" s="19" t="s">
        <v>4</v>
      </c>
    </row>
    <row r="6" spans="1:15" x14ac:dyDescent="0.25">
      <c r="D6" s="10" t="s">
        <v>3</v>
      </c>
      <c r="J6" s="25"/>
      <c r="K6" s="8"/>
      <c r="L6" s="8"/>
      <c r="M6" s="8"/>
      <c r="N6" s="8"/>
      <c r="O6" s="8"/>
    </row>
    <row r="7" spans="1:15" x14ac:dyDescent="0.25">
      <c r="A7" s="10" t="s">
        <v>17</v>
      </c>
      <c r="F7" s="53" t="s">
        <v>16</v>
      </c>
      <c r="G7" s="54"/>
      <c r="H7" s="55"/>
      <c r="J7" s="8"/>
      <c r="K7" s="56"/>
      <c r="L7" s="56"/>
      <c r="M7" s="56"/>
      <c r="N7" s="56"/>
      <c r="O7" s="8"/>
    </row>
    <row r="8" spans="1:15" x14ac:dyDescent="0.25">
      <c r="A8" s="16" t="s">
        <v>54</v>
      </c>
      <c r="B8" s="6">
        <f>VLOOKUP(B4,$D$10:$H$16,HLOOKUP(B5,F8:H9,2,0),0)</f>
        <v>19.2</v>
      </c>
      <c r="D8" s="15" t="s">
        <v>2</v>
      </c>
      <c r="E8" s="5" t="s">
        <v>14</v>
      </c>
      <c r="F8" s="9" t="s">
        <v>4</v>
      </c>
      <c r="G8" s="9" t="s">
        <v>6</v>
      </c>
      <c r="H8" s="9" t="s">
        <v>5</v>
      </c>
      <c r="J8" s="8"/>
      <c r="K8" s="26"/>
      <c r="L8" s="26"/>
      <c r="M8" s="26"/>
      <c r="N8" s="26"/>
      <c r="O8" s="8"/>
    </row>
    <row r="9" spans="1:15" hidden="1" x14ac:dyDescent="0.25">
      <c r="A9" s="13"/>
      <c r="B9" s="13"/>
      <c r="D9" s="11"/>
      <c r="E9" s="12">
        <v>2</v>
      </c>
      <c r="F9" s="12">
        <v>3</v>
      </c>
      <c r="G9" s="12">
        <v>4</v>
      </c>
      <c r="H9" s="12">
        <v>5</v>
      </c>
      <c r="J9" s="8"/>
      <c r="K9" s="8"/>
      <c r="L9" s="8"/>
      <c r="M9" s="8"/>
      <c r="N9" s="8"/>
      <c r="O9" s="8"/>
    </row>
    <row r="10" spans="1:15" x14ac:dyDescent="0.25">
      <c r="A10" s="8"/>
      <c r="B10" s="17"/>
      <c r="D10" s="1" t="s">
        <v>7</v>
      </c>
      <c r="E10" s="14">
        <v>0.65700000000000003</v>
      </c>
      <c r="F10" s="7">
        <f t="shared" ref="F10:F15" si="0">ROUND($F$16*E10,2)</f>
        <v>13.22</v>
      </c>
      <c r="G10" s="7">
        <f t="shared" ref="G10:G15" si="1">ROUND($G$16*E10,2)</f>
        <v>11.9</v>
      </c>
      <c r="H10" s="7">
        <f t="shared" ref="H10:H15" si="2">ROUND($H$16*E10,2)</f>
        <v>10.71</v>
      </c>
      <c r="J10" s="27"/>
      <c r="K10" s="23"/>
      <c r="L10" s="23"/>
      <c r="M10" s="23"/>
      <c r="N10" s="23"/>
      <c r="O10" s="28"/>
    </row>
    <row r="11" spans="1:15" x14ac:dyDescent="0.25">
      <c r="A11" s="10" t="s">
        <v>53</v>
      </c>
      <c r="D11" s="2" t="s">
        <v>8</v>
      </c>
      <c r="E11" s="14">
        <v>0.74319999999999997</v>
      </c>
      <c r="F11" s="7">
        <f t="shared" si="0"/>
        <v>14.95</v>
      </c>
      <c r="G11" s="7">
        <f t="shared" si="1"/>
        <v>13.46</v>
      </c>
      <c r="H11" s="7">
        <f t="shared" si="2"/>
        <v>12.11</v>
      </c>
      <c r="J11" s="27"/>
      <c r="K11" s="23"/>
      <c r="L11" s="23"/>
      <c r="M11" s="23"/>
      <c r="N11" s="23"/>
      <c r="O11" s="28"/>
    </row>
    <row r="12" spans="1:15" x14ac:dyDescent="0.25">
      <c r="A12" s="16" t="s">
        <v>18</v>
      </c>
      <c r="B12" s="39">
        <f>B31</f>
        <v>3579.84</v>
      </c>
      <c r="D12" s="2" t="s">
        <v>9</v>
      </c>
      <c r="E12" s="14">
        <v>0.82430000000000003</v>
      </c>
      <c r="F12" s="7">
        <f t="shared" si="0"/>
        <v>16.579999999999998</v>
      </c>
      <c r="G12" s="7">
        <f t="shared" si="1"/>
        <v>14.93</v>
      </c>
      <c r="H12" s="7">
        <f t="shared" si="2"/>
        <v>13.44</v>
      </c>
      <c r="J12" s="27"/>
      <c r="K12" s="23"/>
      <c r="L12" s="23"/>
      <c r="M12" s="23"/>
      <c r="N12" s="23"/>
      <c r="O12" s="28"/>
    </row>
    <row r="13" spans="1:15" x14ac:dyDescent="0.25">
      <c r="D13" s="2" t="s">
        <v>10</v>
      </c>
      <c r="E13" s="14">
        <v>0.90439999999999998</v>
      </c>
      <c r="F13" s="7">
        <f t="shared" si="0"/>
        <v>18.2</v>
      </c>
      <c r="G13" s="7">
        <f t="shared" si="1"/>
        <v>16.38</v>
      </c>
      <c r="H13" s="7">
        <f t="shared" si="2"/>
        <v>14.74</v>
      </c>
      <c r="J13" s="27"/>
      <c r="K13" s="23"/>
      <c r="L13" s="23"/>
      <c r="M13" s="23"/>
      <c r="N13" s="23"/>
      <c r="O13" s="28"/>
    </row>
    <row r="14" spans="1:15" x14ac:dyDescent="0.25">
      <c r="A14" s="10" t="s">
        <v>43</v>
      </c>
      <c r="D14" s="2" t="s">
        <v>11</v>
      </c>
      <c r="E14" s="14">
        <v>0.95430000000000004</v>
      </c>
      <c r="F14" s="7">
        <f t="shared" si="0"/>
        <v>19.2</v>
      </c>
      <c r="G14" s="7">
        <f t="shared" si="1"/>
        <v>17.28</v>
      </c>
      <c r="H14" s="7">
        <f t="shared" si="2"/>
        <v>15.56</v>
      </c>
      <c r="J14" s="27"/>
      <c r="K14" s="23"/>
      <c r="L14" s="23"/>
      <c r="M14" s="23"/>
      <c r="N14" s="23"/>
      <c r="O14" s="28"/>
    </row>
    <row r="15" spans="1:15" x14ac:dyDescent="0.25">
      <c r="A15" s="16" t="s">
        <v>19</v>
      </c>
      <c r="B15" s="6">
        <f>ROUND(B8*B12,2)</f>
        <v>68732.929999999993</v>
      </c>
      <c r="D15" s="2" t="s">
        <v>12</v>
      </c>
      <c r="E15" s="14">
        <v>0.98340000000000005</v>
      </c>
      <c r="F15" s="7">
        <f t="shared" si="0"/>
        <v>19.79</v>
      </c>
      <c r="G15" s="7">
        <f t="shared" si="1"/>
        <v>17.809999999999999</v>
      </c>
      <c r="H15" s="7">
        <f t="shared" si="2"/>
        <v>16.03</v>
      </c>
      <c r="J15" s="27"/>
      <c r="K15" s="23"/>
      <c r="L15" s="23"/>
      <c r="M15" s="23"/>
      <c r="N15" s="23"/>
      <c r="O15" s="28"/>
    </row>
    <row r="16" spans="1:15" x14ac:dyDescent="0.25">
      <c r="D16" s="2" t="s">
        <v>13</v>
      </c>
      <c r="E16" s="14">
        <v>1</v>
      </c>
      <c r="F16" s="7">
        <v>20.12</v>
      </c>
      <c r="G16" s="7">
        <v>18.11</v>
      </c>
      <c r="H16" s="7">
        <v>16.3</v>
      </c>
      <c r="J16" s="27"/>
      <c r="K16" s="23"/>
      <c r="L16" s="23"/>
      <c r="M16" s="23"/>
      <c r="N16" s="23"/>
      <c r="O16" s="28"/>
    </row>
    <row r="17" spans="1:15" x14ac:dyDescent="0.25">
      <c r="J17" s="27"/>
      <c r="K17" s="23"/>
      <c r="L17" s="23"/>
      <c r="M17" s="23"/>
      <c r="N17" s="23"/>
      <c r="O17" s="28"/>
    </row>
    <row r="18" spans="1:15" x14ac:dyDescent="0.25">
      <c r="A18" s="5" t="s">
        <v>44</v>
      </c>
      <c r="B18" s="41">
        <v>365</v>
      </c>
      <c r="G18" s="49"/>
      <c r="J18" s="27"/>
      <c r="K18" s="23"/>
      <c r="L18" s="23"/>
      <c r="M18" s="23"/>
      <c r="N18" s="23"/>
      <c r="O18" s="28"/>
    </row>
    <row r="19" spans="1:15" x14ac:dyDescent="0.25">
      <c r="A19" s="5" t="s">
        <v>45</v>
      </c>
      <c r="B19" s="41">
        <v>15</v>
      </c>
      <c r="J19" s="27"/>
      <c r="K19" s="23"/>
      <c r="L19" s="23"/>
      <c r="M19" s="23"/>
      <c r="N19" s="23"/>
      <c r="O19" s="28"/>
    </row>
    <row r="20" spans="1:15" x14ac:dyDescent="0.25">
      <c r="A20" s="5" t="s">
        <v>46</v>
      </c>
      <c r="B20" s="41">
        <v>42</v>
      </c>
      <c r="J20" s="27"/>
      <c r="K20" s="23"/>
      <c r="L20" s="23"/>
      <c r="M20" s="23"/>
      <c r="N20" s="23"/>
      <c r="O20" s="28"/>
    </row>
    <row r="21" spans="1:15" x14ac:dyDescent="0.25">
      <c r="A21" s="5" t="s">
        <v>60</v>
      </c>
      <c r="B21" s="5">
        <f>B18-(B19+B20)</f>
        <v>308</v>
      </c>
      <c r="J21" s="27"/>
      <c r="K21" s="23"/>
      <c r="L21" s="23"/>
      <c r="M21" s="23"/>
      <c r="N21" s="23"/>
      <c r="O21" s="28"/>
    </row>
    <row r="22" spans="1:15" x14ac:dyDescent="0.25">
      <c r="A22" s="5" t="s">
        <v>47</v>
      </c>
      <c r="B22" s="7">
        <v>0.85</v>
      </c>
      <c r="J22" s="27"/>
      <c r="K22" s="23"/>
      <c r="L22" s="23"/>
      <c r="M22" s="23"/>
      <c r="N22" s="23"/>
      <c r="O22" s="28"/>
    </row>
    <row r="23" spans="1:15" x14ac:dyDescent="0.25">
      <c r="A23" s="5" t="s">
        <v>59</v>
      </c>
      <c r="B23" s="40">
        <f>ROUND(B21*B22,0)</f>
        <v>262</v>
      </c>
      <c r="J23" s="27"/>
      <c r="K23" s="23"/>
      <c r="L23" s="23"/>
      <c r="M23" s="23"/>
      <c r="N23" s="23"/>
      <c r="O23" s="28"/>
    </row>
    <row r="24" spans="1:15" x14ac:dyDescent="0.25">
      <c r="A24" s="5" t="s">
        <v>50</v>
      </c>
      <c r="B24" s="45">
        <v>120</v>
      </c>
      <c r="J24" s="27"/>
      <c r="K24" s="23"/>
      <c r="L24" s="23"/>
      <c r="M24" s="23"/>
      <c r="N24" s="23"/>
      <c r="O24" s="28"/>
    </row>
    <row r="25" spans="1:15" x14ac:dyDescent="0.25">
      <c r="A25" s="5" t="s">
        <v>61</v>
      </c>
      <c r="B25" s="7">
        <v>0.3</v>
      </c>
      <c r="J25" s="27"/>
      <c r="K25" s="23"/>
      <c r="L25" s="23"/>
      <c r="M25" s="23"/>
      <c r="N25" s="23"/>
      <c r="O25" s="28"/>
    </row>
    <row r="26" spans="1:15" x14ac:dyDescent="0.25">
      <c r="A26" s="5" t="s">
        <v>51</v>
      </c>
      <c r="B26" s="40">
        <f>ROUND(B24*B25,0)</f>
        <v>36</v>
      </c>
      <c r="J26" s="27"/>
      <c r="K26" s="23"/>
      <c r="L26" s="23"/>
      <c r="M26" s="23"/>
      <c r="N26" s="23"/>
      <c r="O26" s="28"/>
    </row>
    <row r="27" spans="1:15" x14ac:dyDescent="0.25">
      <c r="A27" s="5" t="s">
        <v>52</v>
      </c>
      <c r="B27" s="40">
        <f>B23-B26</f>
        <v>226</v>
      </c>
      <c r="J27" s="27"/>
      <c r="K27" s="23"/>
      <c r="L27" s="23"/>
      <c r="M27" s="23"/>
      <c r="N27" s="23"/>
      <c r="O27" s="28"/>
    </row>
    <row r="28" spans="1:15" x14ac:dyDescent="0.25">
      <c r="A28" s="5" t="s">
        <v>49</v>
      </c>
      <c r="B28" s="40">
        <v>24</v>
      </c>
      <c r="J28" s="27"/>
      <c r="K28" s="23"/>
      <c r="L28" s="23"/>
      <c r="M28" s="23"/>
      <c r="N28" s="23"/>
      <c r="O28" s="28"/>
    </row>
    <row r="29" spans="1:15" x14ac:dyDescent="0.25">
      <c r="A29" s="5" t="s">
        <v>48</v>
      </c>
      <c r="B29" s="7">
        <v>0.66</v>
      </c>
      <c r="J29" s="27"/>
      <c r="K29" s="23"/>
      <c r="L29" s="23"/>
      <c r="M29" s="23"/>
      <c r="N29" s="23"/>
      <c r="O29" s="28"/>
    </row>
    <row r="30" spans="1:15" x14ac:dyDescent="0.25">
      <c r="A30" s="5" t="s">
        <v>56</v>
      </c>
      <c r="B30" s="7">
        <f>ROUND(B28*B29,2)</f>
        <v>15.84</v>
      </c>
      <c r="J30" s="27"/>
      <c r="K30" s="23"/>
      <c r="L30" s="23"/>
      <c r="M30" s="23"/>
      <c r="N30" s="23"/>
      <c r="O30" s="28"/>
    </row>
    <row r="31" spans="1:15" x14ac:dyDescent="0.25">
      <c r="A31" s="5" t="s">
        <v>55</v>
      </c>
      <c r="B31" s="40">
        <f>ROUND(B27*B30,2)</f>
        <v>3579.84</v>
      </c>
      <c r="J31" s="27"/>
      <c r="K31" s="23"/>
      <c r="L31" s="23"/>
      <c r="M31" s="23"/>
      <c r="N31" s="23"/>
      <c r="O31" s="28"/>
    </row>
    <row r="32" spans="1:15" x14ac:dyDescent="0.25">
      <c r="A32" s="8"/>
      <c r="B32" s="38"/>
      <c r="J32" s="27"/>
      <c r="K32" s="23"/>
      <c r="L32" s="23"/>
      <c r="M32" s="23"/>
      <c r="N32" s="23"/>
      <c r="O32" s="28"/>
    </row>
    <row r="33" spans="1:15" x14ac:dyDescent="0.25">
      <c r="A33" s="8" t="s">
        <v>15</v>
      </c>
      <c r="J33" s="27"/>
      <c r="K33" s="23"/>
      <c r="L33" s="23"/>
      <c r="M33" s="23"/>
      <c r="N33" s="23"/>
      <c r="O33" s="28"/>
    </row>
    <row r="34" spans="1:15" ht="32.25" customHeight="1" x14ac:dyDescent="0.25">
      <c r="A34" s="58" t="s">
        <v>82</v>
      </c>
      <c r="B34" s="58"/>
      <c r="C34" s="58"/>
      <c r="D34" s="58"/>
      <c r="E34" s="58"/>
      <c r="F34" s="58"/>
      <c r="G34" s="58"/>
      <c r="H34" s="58"/>
      <c r="J34" s="52"/>
      <c r="K34" s="23"/>
      <c r="L34" s="23"/>
      <c r="M34" s="23"/>
      <c r="N34" s="23"/>
      <c r="O34" s="28"/>
    </row>
    <row r="35" spans="1:15" x14ac:dyDescent="0.25">
      <c r="A35" s="8" t="s">
        <v>20</v>
      </c>
      <c r="B35" s="23"/>
      <c r="J35" s="27"/>
      <c r="K35" s="23"/>
      <c r="L35" s="23"/>
      <c r="M35" s="23"/>
      <c r="N35" s="23"/>
      <c r="O35" s="28"/>
    </row>
    <row r="36" spans="1:15" x14ac:dyDescent="0.25">
      <c r="A36" s="8" t="s">
        <v>21</v>
      </c>
      <c r="J36" s="27"/>
      <c r="K36" s="23"/>
      <c r="L36" s="23"/>
      <c r="M36" s="23"/>
      <c r="N36" s="23"/>
      <c r="O36" s="28"/>
    </row>
    <row r="37" spans="1:15" x14ac:dyDescent="0.25">
      <c r="A37" s="18" t="s">
        <v>22</v>
      </c>
      <c r="B37" s="8"/>
      <c r="J37" s="27"/>
      <c r="K37" s="23"/>
      <c r="L37" s="23"/>
      <c r="M37" s="23"/>
      <c r="N37" s="23"/>
      <c r="O37" s="28"/>
    </row>
    <row r="38" spans="1:15" x14ac:dyDescent="0.25">
      <c r="A38" s="34" t="s">
        <v>41</v>
      </c>
      <c r="B38" s="8"/>
      <c r="J38" s="27"/>
      <c r="K38" s="23"/>
      <c r="L38" s="23"/>
      <c r="M38" s="23"/>
      <c r="N38" s="23"/>
      <c r="O38" s="28"/>
    </row>
    <row r="39" spans="1:15" x14ac:dyDescent="0.25">
      <c r="A39" s="35" t="s">
        <v>23</v>
      </c>
      <c r="B39" s="8"/>
      <c r="J39" s="27"/>
      <c r="K39" s="23"/>
      <c r="L39" s="23"/>
      <c r="M39" s="23"/>
      <c r="N39" s="23"/>
      <c r="O39" s="28"/>
    </row>
    <row r="40" spans="1:15" x14ac:dyDescent="0.25">
      <c r="A40" s="35" t="s">
        <v>24</v>
      </c>
      <c r="B40" s="44"/>
      <c r="J40" s="27"/>
      <c r="K40" s="23"/>
      <c r="L40" s="23"/>
      <c r="M40" s="23"/>
      <c r="N40" s="23"/>
      <c r="O40" s="28"/>
    </row>
    <row r="41" spans="1:15" x14ac:dyDescent="0.25">
      <c r="A41" s="35" t="s">
        <v>42</v>
      </c>
      <c r="B41" s="8"/>
      <c r="J41" s="8"/>
      <c r="K41" s="8"/>
      <c r="L41" s="8"/>
      <c r="M41" s="8"/>
      <c r="N41" s="8"/>
      <c r="O41" s="8"/>
    </row>
    <row r="42" spans="1:15" x14ac:dyDescent="0.25">
      <c r="A42" s="35" t="s">
        <v>69</v>
      </c>
      <c r="B42" s="23"/>
    </row>
    <row r="43" spans="1:15" x14ac:dyDescent="0.25">
      <c r="A43" s="35" t="s">
        <v>67</v>
      </c>
    </row>
    <row r="44" spans="1:15" x14ac:dyDescent="0.25">
      <c r="A44" s="35" t="s">
        <v>57</v>
      </c>
    </row>
    <row r="45" spans="1:15" x14ac:dyDescent="0.25">
      <c r="A45" s="35" t="s">
        <v>58</v>
      </c>
    </row>
    <row r="46" spans="1:15" x14ac:dyDescent="0.25">
      <c r="A46" s="35" t="s">
        <v>78</v>
      </c>
      <c r="B46" s="8"/>
    </row>
    <row r="47" spans="1:15" x14ac:dyDescent="0.25">
      <c r="A47" s="35" t="s">
        <v>62</v>
      </c>
      <c r="B47" s="8"/>
    </row>
    <row r="48" spans="1:15" x14ac:dyDescent="0.25">
      <c r="A48" s="35" t="s">
        <v>71</v>
      </c>
      <c r="B48" s="24"/>
    </row>
    <row r="49" spans="1:3" x14ac:dyDescent="0.25">
      <c r="A49" s="35" t="s">
        <v>72</v>
      </c>
      <c r="B49" s="24"/>
    </row>
    <row r="50" spans="1:3" x14ac:dyDescent="0.25">
      <c r="A50" s="35" t="s">
        <v>63</v>
      </c>
      <c r="B50" s="24"/>
    </row>
    <row r="51" spans="1:3" x14ac:dyDescent="0.25">
      <c r="A51" s="35" t="s">
        <v>64</v>
      </c>
      <c r="B51" s="24"/>
    </row>
    <row r="52" spans="1:3" x14ac:dyDescent="0.25">
      <c r="A52" s="35" t="s">
        <v>65</v>
      </c>
      <c r="B52" s="24"/>
    </row>
    <row r="53" spans="1:3" x14ac:dyDescent="0.25">
      <c r="A53" s="36" t="s">
        <v>70</v>
      </c>
      <c r="B53" s="24"/>
    </row>
    <row r="54" spans="1:3" x14ac:dyDescent="0.25">
      <c r="A54" s="4" t="s">
        <v>66</v>
      </c>
      <c r="B54" s="23"/>
    </row>
    <row r="55" spans="1:3" x14ac:dyDescent="0.25">
      <c r="A55" s="8"/>
      <c r="B55" s="23"/>
    </row>
    <row r="56" spans="1:3" x14ac:dyDescent="0.25">
      <c r="A56" s="37" t="s">
        <v>83</v>
      </c>
      <c r="B56" s="23"/>
    </row>
    <row r="57" spans="1:3" x14ac:dyDescent="0.25">
      <c r="B57" s="23"/>
    </row>
    <row r="58" spans="1:3" x14ac:dyDescent="0.25">
      <c r="A58" s="21"/>
      <c r="B58" s="42"/>
      <c r="C58" s="20"/>
    </row>
    <row r="59" spans="1:3" x14ac:dyDescent="0.25">
      <c r="A59" s="21"/>
      <c r="B59" s="42"/>
      <c r="C59" s="20"/>
    </row>
    <row r="60" spans="1:3" x14ac:dyDescent="0.25">
      <c r="A60" s="20"/>
      <c r="B60" s="20"/>
      <c r="C60" s="20"/>
    </row>
    <row r="61" spans="1:3" x14ac:dyDescent="0.25">
      <c r="A61" s="21"/>
      <c r="B61" s="43"/>
      <c r="C61" s="20"/>
    </row>
  </sheetData>
  <sheetProtection algorithmName="SHA-512" hashValue="MzxqLT8tII25pTO/mwU+19XQgcFdgjL8457xwZG25igwx2nBtynB1SszhQE69e8CrN8Zlqyb2Vd44ojipgSO1Q==" saltValue="6JanpKmcfYOhmM5YR52I8Q==" spinCount="100000" sheet="1" objects="1" scenarios="1" selectLockedCells="1"/>
  <mergeCells count="4">
    <mergeCell ref="F7:H7"/>
    <mergeCell ref="K7:N7"/>
    <mergeCell ref="L2:M2"/>
    <mergeCell ref="A34:H34"/>
  </mergeCells>
  <dataValidations count="2">
    <dataValidation type="list" allowBlank="1" showInputMessage="1" showErrorMessage="1" sqref="B4" xr:uid="{00000000-0002-0000-0000-000000000000}">
      <formula1>$D$10:$D$16</formula1>
    </dataValidation>
    <dataValidation type="list" allowBlank="1" showInputMessage="1" showErrorMessage="1" sqref="B5" xr:uid="{00000000-0002-0000-0000-000001000000}">
      <formula1>$F$8:$H$8</formula1>
    </dataValidation>
  </dataValidations>
  <pageMargins left="0.19685039370078741" right="0" top="0.19685039370078741" bottom="0.19685039370078741" header="0" footer="0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zoomScale="90" zoomScaleNormal="90" workbookViewId="0">
      <selection activeCell="B4" sqref="B4"/>
    </sheetView>
  </sheetViews>
  <sheetFormatPr defaultRowHeight="15" x14ac:dyDescent="0.25"/>
  <cols>
    <col min="1" max="1" width="76.5703125" style="4" customWidth="1"/>
    <col min="2" max="2" width="13.85546875" style="4" customWidth="1"/>
    <col min="3" max="3" width="6.28515625" style="4" customWidth="1"/>
    <col min="4" max="4" width="16.28515625" style="4" customWidth="1"/>
    <col min="5" max="5" width="8.7109375" style="4" hidden="1" customWidth="1"/>
    <col min="6" max="6" width="14" style="4" customWidth="1"/>
    <col min="7" max="7" width="9" style="4" customWidth="1"/>
    <col min="8" max="8" width="13.140625" style="4" customWidth="1"/>
    <col min="9" max="9" width="6.28515625" style="4" customWidth="1"/>
    <col min="10" max="10" width="11.7109375" style="4" customWidth="1"/>
    <col min="11" max="13" width="9.140625" style="4"/>
    <col min="14" max="14" width="10.28515625" style="4" customWidth="1"/>
    <col min="15" max="15" width="9.28515625" style="4" customWidth="1"/>
    <col min="16" max="18" width="9.140625" style="4" customWidth="1"/>
    <col min="19" max="16384" width="9.140625" style="4"/>
  </cols>
  <sheetData>
    <row r="1" spans="1:18" ht="18.75" x14ac:dyDescent="0.3">
      <c r="A1" s="3" t="s">
        <v>81</v>
      </c>
    </row>
    <row r="2" spans="1:18" x14ac:dyDescent="0.25">
      <c r="L2" s="57"/>
      <c r="M2" s="57"/>
    </row>
    <row r="3" spans="1:18" x14ac:dyDescent="0.25">
      <c r="A3" s="10" t="s">
        <v>0</v>
      </c>
    </row>
    <row r="4" spans="1:18" x14ac:dyDescent="0.25">
      <c r="A4" s="5" t="s">
        <v>2</v>
      </c>
      <c r="B4" s="19" t="s">
        <v>28</v>
      </c>
      <c r="K4" s="22"/>
      <c r="L4" s="22"/>
      <c r="M4" s="22"/>
      <c r="N4" s="22"/>
      <c r="O4" s="22"/>
      <c r="P4" s="22"/>
      <c r="Q4" s="22"/>
    </row>
    <row r="5" spans="1:18" x14ac:dyDescent="0.25">
      <c r="A5" s="5" t="s">
        <v>1</v>
      </c>
      <c r="B5" s="19" t="s">
        <v>33</v>
      </c>
      <c r="K5" s="22"/>
      <c r="L5" s="22"/>
      <c r="M5" s="22"/>
      <c r="N5" s="22"/>
      <c r="O5" s="22"/>
      <c r="P5" s="22"/>
      <c r="Q5" s="22"/>
    </row>
    <row r="6" spans="1:18" x14ac:dyDescent="0.25">
      <c r="D6" s="10" t="s">
        <v>3</v>
      </c>
      <c r="J6" s="25"/>
      <c r="K6" s="18"/>
      <c r="L6" s="18"/>
      <c r="M6" s="18"/>
      <c r="N6" s="18"/>
      <c r="O6" s="18"/>
      <c r="P6" s="18"/>
      <c r="Q6" s="18"/>
      <c r="R6" s="8"/>
    </row>
    <row r="7" spans="1:18" x14ac:dyDescent="0.25">
      <c r="A7" s="10" t="s">
        <v>17</v>
      </c>
      <c r="F7" s="53" t="s">
        <v>16</v>
      </c>
      <c r="G7" s="54"/>
      <c r="H7" s="55"/>
      <c r="J7" s="21"/>
      <c r="K7" s="59"/>
      <c r="L7" s="59"/>
      <c r="M7" s="59"/>
      <c r="N7" s="59"/>
      <c r="O7" s="21"/>
      <c r="P7" s="21"/>
      <c r="Q7" s="21"/>
      <c r="R7" s="21"/>
    </row>
    <row r="8" spans="1:18" x14ac:dyDescent="0.25">
      <c r="A8" s="16" t="s">
        <v>54</v>
      </c>
      <c r="B8" s="6">
        <f>VLOOKUP(B4,$D$10:$H$17,HLOOKUP(B5,F8:H9,2,0),0)</f>
        <v>6.15</v>
      </c>
      <c r="D8" s="15" t="s">
        <v>2</v>
      </c>
      <c r="E8" s="5" t="s">
        <v>14</v>
      </c>
      <c r="F8" s="9" t="s">
        <v>33</v>
      </c>
      <c r="G8" s="9" t="s">
        <v>6</v>
      </c>
      <c r="H8" s="9" t="s">
        <v>34</v>
      </c>
      <c r="J8" s="21"/>
      <c r="K8" s="50"/>
      <c r="L8" s="47"/>
      <c r="M8" s="47"/>
      <c r="N8" s="47"/>
      <c r="O8" s="48"/>
      <c r="P8" s="48"/>
      <c r="Q8" s="48"/>
      <c r="R8" s="48"/>
    </row>
    <row r="9" spans="1:18" hidden="1" x14ac:dyDescent="0.25">
      <c r="A9" s="13"/>
      <c r="B9" s="13"/>
      <c r="D9" s="11"/>
      <c r="E9" s="12">
        <v>2</v>
      </c>
      <c r="F9" s="12">
        <v>3</v>
      </c>
      <c r="G9" s="12">
        <v>4</v>
      </c>
      <c r="H9" s="12">
        <v>5</v>
      </c>
      <c r="J9" s="21"/>
      <c r="K9" s="21"/>
      <c r="L9" s="48"/>
      <c r="M9" s="48"/>
      <c r="N9" s="48"/>
      <c r="O9" s="48"/>
      <c r="P9" s="48"/>
      <c r="Q9" s="48"/>
      <c r="R9" s="48"/>
    </row>
    <row r="10" spans="1:18" x14ac:dyDescent="0.25">
      <c r="A10" s="8"/>
      <c r="B10" s="17"/>
      <c r="D10" s="1" t="s">
        <v>25</v>
      </c>
      <c r="E10" s="14">
        <v>0.22639999999999999</v>
      </c>
      <c r="F10" s="7">
        <f t="shared" ref="F10:F15" si="0">ROUND($F$17*E10,2)</f>
        <v>2.5299999999999998</v>
      </c>
      <c r="G10" s="7">
        <f t="shared" ref="G10:G15" si="1">ROUND($G$17*E10,2)</f>
        <v>2.38</v>
      </c>
      <c r="H10" s="7">
        <f t="shared" ref="H10:H15" si="2">ROUND($H$17*E10,2)</f>
        <v>2.0499999999999998</v>
      </c>
      <c r="J10" s="46"/>
      <c r="K10" s="42"/>
      <c r="L10" s="31"/>
      <c r="M10" s="30"/>
      <c r="N10" s="31" t="s">
        <v>39</v>
      </c>
      <c r="O10" s="32" t="s">
        <v>36</v>
      </c>
      <c r="P10" s="32" t="s">
        <v>40</v>
      </c>
      <c r="Q10" s="30"/>
      <c r="R10" s="32"/>
    </row>
    <row r="11" spans="1:18" x14ac:dyDescent="0.25">
      <c r="A11" s="10" t="s">
        <v>53</v>
      </c>
      <c r="D11" s="2" t="s">
        <v>26</v>
      </c>
      <c r="E11" s="14">
        <v>0.33279999999999998</v>
      </c>
      <c r="F11" s="7">
        <f t="shared" si="0"/>
        <v>3.72</v>
      </c>
      <c r="G11" s="7">
        <f t="shared" si="1"/>
        <v>3.5</v>
      </c>
      <c r="H11" s="7">
        <f t="shared" si="2"/>
        <v>3.01</v>
      </c>
      <c r="J11" s="46"/>
      <c r="K11" s="51"/>
      <c r="L11" s="31"/>
      <c r="M11" s="31" t="s">
        <v>35</v>
      </c>
      <c r="N11" s="31">
        <v>0.04</v>
      </c>
      <c r="O11" s="31">
        <v>0.04</v>
      </c>
      <c r="P11" s="31">
        <v>0.04</v>
      </c>
      <c r="Q11" s="32"/>
      <c r="R11" s="32"/>
    </row>
    <row r="12" spans="1:18" x14ac:dyDescent="0.25">
      <c r="A12" s="16" t="s">
        <v>18</v>
      </c>
      <c r="B12" s="39">
        <f>B31</f>
        <v>3738.24</v>
      </c>
      <c r="D12" s="29" t="s">
        <v>27</v>
      </c>
      <c r="E12" s="14">
        <v>0.44190000000000002</v>
      </c>
      <c r="F12" s="7">
        <f t="shared" si="0"/>
        <v>4.9400000000000004</v>
      </c>
      <c r="G12" s="7">
        <f t="shared" si="1"/>
        <v>4.6500000000000004</v>
      </c>
      <c r="H12" s="7">
        <f t="shared" si="2"/>
        <v>4</v>
      </c>
      <c r="J12" s="46"/>
      <c r="K12" s="51"/>
      <c r="L12" s="31"/>
      <c r="M12" s="31" t="s">
        <v>37</v>
      </c>
      <c r="N12" s="31">
        <v>130</v>
      </c>
      <c r="O12" s="31">
        <v>122</v>
      </c>
      <c r="P12" s="31">
        <v>105</v>
      </c>
      <c r="Q12" s="32"/>
      <c r="R12" s="32"/>
    </row>
    <row r="13" spans="1:18" x14ac:dyDescent="0.25">
      <c r="D13" s="29" t="s">
        <v>28</v>
      </c>
      <c r="E13" s="14">
        <v>0.54959999999999998</v>
      </c>
      <c r="F13" s="7">
        <f t="shared" si="0"/>
        <v>6.15</v>
      </c>
      <c r="G13" s="7">
        <f t="shared" si="1"/>
        <v>5.78</v>
      </c>
      <c r="H13" s="7">
        <f t="shared" si="2"/>
        <v>4.97</v>
      </c>
      <c r="J13" s="46"/>
      <c r="K13" s="51"/>
      <c r="L13" s="31"/>
      <c r="M13" s="31" t="s">
        <v>38</v>
      </c>
      <c r="N13" s="31">
        <f>ROUND(N11*N12,2)</f>
        <v>5.2</v>
      </c>
      <c r="O13" s="31">
        <f t="shared" ref="O13:P13" si="3">ROUND(O11*O12,2)</f>
        <v>4.88</v>
      </c>
      <c r="P13" s="31">
        <f t="shared" si="3"/>
        <v>4.2</v>
      </c>
      <c r="Q13" s="32"/>
      <c r="R13" s="32"/>
    </row>
    <row r="14" spans="1:18" x14ac:dyDescent="0.25">
      <c r="A14" s="10" t="s">
        <v>43</v>
      </c>
      <c r="D14" s="29" t="s">
        <v>29</v>
      </c>
      <c r="E14" s="14">
        <v>0.66039999999999999</v>
      </c>
      <c r="F14" s="7">
        <f t="shared" si="0"/>
        <v>7.39</v>
      </c>
      <c r="G14" s="7">
        <f t="shared" si="1"/>
        <v>6.95</v>
      </c>
      <c r="H14" s="7">
        <f t="shared" si="2"/>
        <v>5.98</v>
      </c>
      <c r="J14" s="46"/>
      <c r="K14" s="51"/>
      <c r="L14" s="31"/>
      <c r="M14" s="31"/>
      <c r="N14" s="31"/>
      <c r="O14" s="33">
        <f>O13/N13*100</f>
        <v>93.84615384615384</v>
      </c>
      <c r="P14" s="33">
        <f>P13/O13*100</f>
        <v>86.06557377049181</v>
      </c>
      <c r="Q14" s="32"/>
      <c r="R14" s="32"/>
    </row>
    <row r="15" spans="1:18" x14ac:dyDescent="0.25">
      <c r="A15" s="16" t="s">
        <v>19</v>
      </c>
      <c r="B15" s="6">
        <f>ROUND(B8*B12,2)</f>
        <v>22990.18</v>
      </c>
      <c r="D15" s="29" t="s">
        <v>30</v>
      </c>
      <c r="E15" s="14">
        <v>0.76839999999999997</v>
      </c>
      <c r="F15" s="7">
        <f t="shared" si="0"/>
        <v>8.6</v>
      </c>
      <c r="G15" s="7">
        <f t="shared" si="1"/>
        <v>8.08</v>
      </c>
      <c r="H15" s="7">
        <f t="shared" si="2"/>
        <v>6.95</v>
      </c>
      <c r="J15" s="46"/>
      <c r="K15" s="51"/>
      <c r="L15" s="31"/>
      <c r="M15" s="31"/>
      <c r="N15" s="31"/>
      <c r="O15" s="32"/>
      <c r="P15" s="32"/>
      <c r="Q15" s="32"/>
      <c r="R15" s="32"/>
    </row>
    <row r="16" spans="1:18" x14ac:dyDescent="0.25">
      <c r="D16" s="29" t="s">
        <v>31</v>
      </c>
      <c r="E16" s="14">
        <v>0.87990000000000002</v>
      </c>
      <c r="F16" s="7">
        <f>ROUND($F$17*E16,2)</f>
        <v>9.85</v>
      </c>
      <c r="G16" s="7">
        <f>ROUND($G$17*E16,2)</f>
        <v>9.26</v>
      </c>
      <c r="H16" s="7">
        <f>ROUND($H$17*E16,2)</f>
        <v>7.96</v>
      </c>
      <c r="J16" s="46"/>
      <c r="K16" s="51"/>
      <c r="L16" s="42"/>
      <c r="M16" s="42"/>
      <c r="N16" s="42"/>
      <c r="O16" s="51"/>
      <c r="P16" s="51"/>
      <c r="Q16" s="51"/>
      <c r="R16" s="51"/>
    </row>
    <row r="17" spans="1:18" x14ac:dyDescent="0.25">
      <c r="D17" s="29" t="s">
        <v>32</v>
      </c>
      <c r="E17" s="14">
        <v>1</v>
      </c>
      <c r="F17" s="7">
        <v>11.19</v>
      </c>
      <c r="G17" s="7">
        <v>10.52</v>
      </c>
      <c r="H17" s="7">
        <v>9.0500000000000007</v>
      </c>
      <c r="J17" s="46"/>
      <c r="K17" s="51"/>
      <c r="L17" s="42"/>
      <c r="M17" s="42"/>
      <c r="N17" s="42"/>
      <c r="O17" s="51"/>
      <c r="P17" s="51"/>
      <c r="Q17" s="51"/>
      <c r="R17" s="51"/>
    </row>
    <row r="18" spans="1:18" x14ac:dyDescent="0.25">
      <c r="A18" s="5" t="s">
        <v>44</v>
      </c>
      <c r="B18" s="41">
        <v>365</v>
      </c>
      <c r="J18" s="27"/>
      <c r="K18" s="28"/>
      <c r="L18" s="23"/>
      <c r="M18" s="23"/>
      <c r="N18" s="23"/>
      <c r="O18" s="28"/>
      <c r="P18" s="28"/>
      <c r="Q18" s="28"/>
      <c r="R18" s="28"/>
    </row>
    <row r="19" spans="1:18" x14ac:dyDescent="0.25">
      <c r="A19" s="5" t="s">
        <v>45</v>
      </c>
      <c r="B19" s="41">
        <v>15</v>
      </c>
      <c r="F19" s="49"/>
      <c r="G19" s="49"/>
      <c r="H19" s="49"/>
    </row>
    <row r="20" spans="1:18" x14ac:dyDescent="0.25">
      <c r="A20" s="5" t="s">
        <v>46</v>
      </c>
      <c r="B20" s="41">
        <v>42</v>
      </c>
    </row>
    <row r="21" spans="1:18" x14ac:dyDescent="0.25">
      <c r="A21" s="5" t="s">
        <v>60</v>
      </c>
      <c r="B21" s="5">
        <f>B18-(B19+B20)</f>
        <v>308</v>
      </c>
    </row>
    <row r="22" spans="1:18" x14ac:dyDescent="0.25">
      <c r="A22" s="5" t="s">
        <v>47</v>
      </c>
      <c r="B22" s="7">
        <v>0.85</v>
      </c>
    </row>
    <row r="23" spans="1:18" x14ac:dyDescent="0.25">
      <c r="A23" s="5" t="s">
        <v>59</v>
      </c>
      <c r="B23" s="40">
        <f>ROUND(B21*B22,0)</f>
        <v>262</v>
      </c>
    </row>
    <row r="24" spans="1:18" x14ac:dyDescent="0.25">
      <c r="A24" s="5" t="s">
        <v>50</v>
      </c>
      <c r="B24" s="45">
        <v>86</v>
      </c>
    </row>
    <row r="25" spans="1:18" x14ac:dyDescent="0.25">
      <c r="A25" s="5" t="s">
        <v>61</v>
      </c>
      <c r="B25" s="7">
        <v>0.3</v>
      </c>
    </row>
    <row r="26" spans="1:18" x14ac:dyDescent="0.25">
      <c r="A26" s="5" t="s">
        <v>51</v>
      </c>
      <c r="B26" s="40">
        <f>ROUND(B24*B25,0)</f>
        <v>26</v>
      </c>
    </row>
    <row r="27" spans="1:18" x14ac:dyDescent="0.25">
      <c r="A27" s="5" t="s">
        <v>52</v>
      </c>
      <c r="B27" s="40">
        <f>B23-B26</f>
        <v>236</v>
      </c>
    </row>
    <row r="28" spans="1:18" x14ac:dyDescent="0.25">
      <c r="A28" s="5" t="s">
        <v>49</v>
      </c>
      <c r="B28" s="40">
        <v>24</v>
      </c>
    </row>
    <row r="29" spans="1:18" x14ac:dyDescent="0.25">
      <c r="A29" s="5" t="s">
        <v>48</v>
      </c>
      <c r="B29" s="7">
        <v>0.66</v>
      </c>
    </row>
    <row r="30" spans="1:18" x14ac:dyDescent="0.25">
      <c r="A30" s="5" t="s">
        <v>56</v>
      </c>
      <c r="B30" s="7">
        <f>ROUND(B28*B29,2)</f>
        <v>15.84</v>
      </c>
    </row>
    <row r="31" spans="1:18" x14ac:dyDescent="0.25">
      <c r="A31" s="5" t="s">
        <v>55</v>
      </c>
      <c r="B31" s="40">
        <f>ROUND(B27*B30,2)</f>
        <v>3738.24</v>
      </c>
    </row>
    <row r="32" spans="1:18" x14ac:dyDescent="0.25">
      <c r="A32" s="8"/>
      <c r="B32" s="38"/>
    </row>
    <row r="33" spans="1:8" x14ac:dyDescent="0.25">
      <c r="A33" s="8" t="s">
        <v>15</v>
      </c>
    </row>
    <row r="34" spans="1:8" ht="31.5" customHeight="1" x14ac:dyDescent="0.25">
      <c r="A34" s="58" t="s">
        <v>82</v>
      </c>
      <c r="B34" s="58"/>
      <c r="C34" s="58"/>
      <c r="D34" s="58"/>
      <c r="E34" s="58"/>
      <c r="F34" s="58"/>
      <c r="G34" s="58"/>
      <c r="H34" s="58"/>
    </row>
    <row r="35" spans="1:8" x14ac:dyDescent="0.25">
      <c r="A35" s="8" t="s">
        <v>73</v>
      </c>
      <c r="B35" s="23"/>
    </row>
    <row r="36" spans="1:8" x14ac:dyDescent="0.25">
      <c r="A36" s="8" t="s">
        <v>74</v>
      </c>
    </row>
    <row r="37" spans="1:8" x14ac:dyDescent="0.25">
      <c r="A37" s="18" t="s">
        <v>75</v>
      </c>
      <c r="B37" s="8"/>
    </row>
    <row r="38" spans="1:8" x14ac:dyDescent="0.25">
      <c r="A38" s="18" t="s">
        <v>76</v>
      </c>
      <c r="B38" s="8"/>
    </row>
    <row r="39" spans="1:8" x14ac:dyDescent="0.25">
      <c r="A39" s="4" t="s">
        <v>77</v>
      </c>
      <c r="B39" s="8"/>
    </row>
    <row r="40" spans="1:8" x14ac:dyDescent="0.25">
      <c r="A40" s="35" t="s">
        <v>24</v>
      </c>
      <c r="B40" s="44"/>
    </row>
    <row r="41" spans="1:8" x14ac:dyDescent="0.25">
      <c r="A41" s="35" t="s">
        <v>42</v>
      </c>
      <c r="B41" s="8"/>
    </row>
    <row r="42" spans="1:8" x14ac:dyDescent="0.25">
      <c r="A42" s="35" t="s">
        <v>68</v>
      </c>
      <c r="B42" s="23"/>
    </row>
    <row r="43" spans="1:8" x14ac:dyDescent="0.25">
      <c r="A43" s="35" t="s">
        <v>67</v>
      </c>
    </row>
    <row r="44" spans="1:8" x14ac:dyDescent="0.25">
      <c r="A44" s="35" t="s">
        <v>57</v>
      </c>
      <c r="C44" s="21"/>
    </row>
    <row r="45" spans="1:8" x14ac:dyDescent="0.25">
      <c r="A45" s="35" t="s">
        <v>58</v>
      </c>
      <c r="C45" s="21"/>
    </row>
    <row r="46" spans="1:8" x14ac:dyDescent="0.25">
      <c r="A46" s="35" t="s">
        <v>79</v>
      </c>
      <c r="B46" s="8"/>
      <c r="C46" s="21"/>
    </row>
    <row r="47" spans="1:8" x14ac:dyDescent="0.25">
      <c r="A47" s="35" t="s">
        <v>62</v>
      </c>
      <c r="B47" s="8"/>
      <c r="C47" s="21"/>
    </row>
    <row r="48" spans="1:8" x14ac:dyDescent="0.25">
      <c r="A48" s="35" t="s">
        <v>71</v>
      </c>
      <c r="B48" s="24"/>
      <c r="C48" s="21"/>
    </row>
    <row r="49" spans="1:3" x14ac:dyDescent="0.25">
      <c r="A49" s="35" t="s">
        <v>72</v>
      </c>
      <c r="B49" s="24"/>
      <c r="C49" s="21"/>
    </row>
    <row r="50" spans="1:3" x14ac:dyDescent="0.25">
      <c r="A50" s="35" t="s">
        <v>63</v>
      </c>
      <c r="B50" s="24"/>
      <c r="C50" s="21"/>
    </row>
    <row r="51" spans="1:3" x14ac:dyDescent="0.25">
      <c r="A51" s="35" t="s">
        <v>64</v>
      </c>
      <c r="B51" s="24"/>
      <c r="C51" s="21"/>
    </row>
    <row r="52" spans="1:3" x14ac:dyDescent="0.25">
      <c r="A52" s="35" t="s">
        <v>65</v>
      </c>
      <c r="B52" s="24"/>
      <c r="C52" s="21"/>
    </row>
    <row r="53" spans="1:3" x14ac:dyDescent="0.25">
      <c r="A53" s="36" t="s">
        <v>70</v>
      </c>
      <c r="B53" s="24"/>
      <c r="C53" s="21"/>
    </row>
    <row r="54" spans="1:3" x14ac:dyDescent="0.25">
      <c r="A54" s="4" t="s">
        <v>66</v>
      </c>
      <c r="B54" s="23"/>
      <c r="C54" s="21"/>
    </row>
    <row r="55" spans="1:3" x14ac:dyDescent="0.25">
      <c r="A55" s="8"/>
      <c r="B55" s="23"/>
      <c r="C55" s="21"/>
    </row>
    <row r="56" spans="1:3" x14ac:dyDescent="0.25">
      <c r="A56" s="37" t="s">
        <v>83</v>
      </c>
      <c r="B56" s="23"/>
      <c r="C56" s="21"/>
    </row>
    <row r="57" spans="1:3" x14ac:dyDescent="0.25">
      <c r="A57" s="21"/>
      <c r="B57" s="21"/>
      <c r="C57" s="21"/>
    </row>
    <row r="58" spans="1:3" x14ac:dyDescent="0.25">
      <c r="A58" s="21"/>
      <c r="B58" s="21"/>
      <c r="C58" s="21"/>
    </row>
    <row r="59" spans="1:3" x14ac:dyDescent="0.25">
      <c r="A59" s="20"/>
      <c r="B59" s="20"/>
      <c r="C59" s="20"/>
    </row>
  </sheetData>
  <sheetProtection algorithmName="SHA-512" hashValue="/p33EutSTfAhjWm56j8r3gAlIYiBa3hJ1+Lr4iWYslYLpg9P41bK+RTgZCy6hwITi3Yg7TCbetZb9Ub5eN+vvQ==" saltValue="X4lolkvQFhD8zvfWjqKxMw==" spinCount="100000" sheet="1" objects="1" scenarios="1" selectLockedCells="1"/>
  <mergeCells count="4">
    <mergeCell ref="L2:M2"/>
    <mergeCell ref="F7:H7"/>
    <mergeCell ref="K7:N7"/>
    <mergeCell ref="A34:H34"/>
  </mergeCells>
  <dataValidations count="2">
    <dataValidation type="list" allowBlank="1" showInputMessage="1" showErrorMessage="1" sqref="B5" xr:uid="{00000000-0002-0000-0100-000000000000}">
      <formula1>$F$8:$H$8</formula1>
    </dataValidation>
    <dataValidation type="list" allowBlank="1" showInputMessage="1" showErrorMessage="1" sqref="B4" xr:uid="{00000000-0002-0000-0100-000001000000}">
      <formula1>$D$10:$D$17</formula1>
    </dataValidation>
  </dataValidations>
  <pageMargins left="0.19685039370078741" right="0.19685039370078741" top="0.19685039370078741" bottom="0.19685039370078741" header="0" footer="0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Galvenā cirte</vt:lpstr>
      <vt:lpstr>Krājas kopšanas cirte</vt:lpstr>
    </vt:vector>
  </TitlesOfParts>
  <Company>AS Latvijas valsts mezi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Gercans</dc:creator>
  <cp:lastModifiedBy>Jānis Gercāns</cp:lastModifiedBy>
  <cp:lastPrinted>2014-10-21T13:52:48Z</cp:lastPrinted>
  <dcterms:created xsi:type="dcterms:W3CDTF">2013-08-19T09:04:17Z</dcterms:created>
  <dcterms:modified xsi:type="dcterms:W3CDTF">2020-10-22T07:08:30Z</dcterms:modified>
</cp:coreProperties>
</file>